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PC\Desktop\Data\"/>
    </mc:Choice>
  </mc:AlternateContent>
  <xr:revisionPtr revIDLastSave="0" documentId="8_{85EFE977-C3F9-4649-813D-8C2E17B265C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composition" sheetId="8" r:id="rId1"/>
    <sheet name="export" sheetId="1" r:id="rId2"/>
    <sheet name="Import" sheetId="2" r:id="rId3"/>
    <sheet name="partner" sheetId="3" r:id="rId4"/>
  </sheets>
  <definedNames>
    <definedName name="_xlnm.Print_Area" localSheetId="1">export!$A$1:$I$46</definedName>
  </definedNames>
  <calcPr calcId="191029"/>
</workbook>
</file>

<file path=xl/calcChain.xml><?xml version="1.0" encoding="utf-8"?>
<calcChain xmlns="http://schemas.openxmlformats.org/spreadsheetml/2006/main">
  <c r="E30" i="3" l="1"/>
  <c r="E31" i="3"/>
  <c r="E32" i="3"/>
  <c r="E33" i="3"/>
  <c r="E34" i="3"/>
  <c r="E35" i="3"/>
  <c r="E36" i="3"/>
  <c r="E37" i="3"/>
  <c r="E38" i="3"/>
  <c r="E39" i="3"/>
  <c r="E40" i="3"/>
  <c r="E41" i="3"/>
  <c r="E42" i="3"/>
  <c r="E44" i="3"/>
  <c r="E29" i="3"/>
  <c r="E43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1" i="3"/>
  <c r="E6" i="3"/>
  <c r="E20" i="3"/>
  <c r="F11" i="2"/>
  <c r="F8" i="2"/>
  <c r="F9" i="2"/>
  <c r="F10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4" i="2"/>
  <c r="F7" i="2"/>
  <c r="J41" i="1"/>
  <c r="D33" i="2"/>
  <c r="E33" i="2"/>
  <c r="G46" i="1"/>
  <c r="G27" i="2"/>
  <c r="F33" i="2" l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2" i="1"/>
  <c r="J43" i="1"/>
  <c r="J44" i="1"/>
  <c r="J45" i="1"/>
  <c r="J47" i="1"/>
  <c r="J8" i="1"/>
  <c r="K41" i="1"/>
  <c r="E46" i="1" l="1"/>
  <c r="G8" i="2" l="1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8" i="2"/>
  <c r="G29" i="2"/>
  <c r="G30" i="2"/>
  <c r="G31" i="2"/>
  <c r="G32" i="2"/>
  <c r="G34" i="2"/>
  <c r="G7" i="2"/>
  <c r="C33" i="2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2" i="1"/>
  <c r="K43" i="1"/>
  <c r="K44" i="1"/>
  <c r="K45" i="1"/>
  <c r="K47" i="1"/>
  <c r="K8" i="1"/>
  <c r="I46" i="1"/>
  <c r="J46" i="1" s="1"/>
  <c r="D11" i="8"/>
  <c r="B12" i="8" s="1"/>
  <c r="E8" i="8"/>
  <c r="D8" i="8"/>
  <c r="B9" i="8" s="1"/>
  <c r="E5" i="8"/>
  <c r="D5" i="8"/>
  <c r="B6" i="8" s="1"/>
  <c r="C16" i="8"/>
  <c r="B16" i="8"/>
  <c r="C14" i="8"/>
  <c r="B14" i="8"/>
  <c r="G11" i="8"/>
  <c r="E11" i="8"/>
  <c r="G8" i="8"/>
  <c r="D14" i="8"/>
  <c r="G5" i="8"/>
  <c r="E16" i="8" l="1"/>
  <c r="G33" i="2"/>
  <c r="K46" i="1"/>
  <c r="D16" i="8"/>
  <c r="C6" i="8"/>
  <c r="E14" i="8"/>
  <c r="C9" i="8"/>
  <c r="C12" i="8"/>
</calcChain>
</file>

<file path=xl/sharedStrings.xml><?xml version="1.0" encoding="utf-8"?>
<sst xmlns="http://schemas.openxmlformats.org/spreadsheetml/2006/main" count="191" uniqueCount="135">
  <si>
    <t>Value in 000 Rs</t>
  </si>
  <si>
    <t>% Change</t>
  </si>
  <si>
    <t xml:space="preserve">% Share </t>
  </si>
  <si>
    <t>S.N</t>
  </si>
  <si>
    <t>Commodities</t>
  </si>
  <si>
    <t>Unit</t>
  </si>
  <si>
    <t>Quantity</t>
  </si>
  <si>
    <t>Value</t>
  </si>
  <si>
    <t>in value</t>
  </si>
  <si>
    <t>Soyabean oil</t>
  </si>
  <si>
    <t>Palm oil</t>
  </si>
  <si>
    <t>Woolen Carpet</t>
  </si>
  <si>
    <t>Sq.Mtr.</t>
  </si>
  <si>
    <t>Jute and Jute Products</t>
  </si>
  <si>
    <t>Readymade Garments</t>
  </si>
  <si>
    <t>Pcs.</t>
  </si>
  <si>
    <t>Juices</t>
  </si>
  <si>
    <t>Cardamom</t>
  </si>
  <si>
    <t>Kg.</t>
  </si>
  <si>
    <t>Sunflower Oil</t>
  </si>
  <si>
    <t>Iron and Steel products</t>
  </si>
  <si>
    <t>Tea</t>
  </si>
  <si>
    <t>Woolen and Pashmina shawls</t>
  </si>
  <si>
    <t>Rosin and resin acid</t>
  </si>
  <si>
    <t>Noodles, pasta and like</t>
  </si>
  <si>
    <t>Nepalese paper and paper Products</t>
  </si>
  <si>
    <t>Medicinal Herbs</t>
  </si>
  <si>
    <t>Footwear</t>
  </si>
  <si>
    <t>Dentifrices (toothpaste)</t>
  </si>
  <si>
    <t>Essential Oils</t>
  </si>
  <si>
    <t>Handicrafts ( Painting, Sculpture and statuary)</t>
  </si>
  <si>
    <t>Ginger</t>
  </si>
  <si>
    <t>Cotton sacks and bags</t>
  </si>
  <si>
    <t>Lentils</t>
  </si>
  <si>
    <t>Gold Jewellery</t>
  </si>
  <si>
    <t>Hides &amp; Skins</t>
  </si>
  <si>
    <t>Copper and articles thereof</t>
  </si>
  <si>
    <t>Articles of silver jewellery</t>
  </si>
  <si>
    <t>Others</t>
  </si>
  <si>
    <t>Total</t>
  </si>
  <si>
    <t>`</t>
  </si>
  <si>
    <t>Petroleum Products</t>
  </si>
  <si>
    <t>Iron &amp; Steel and products thereof</t>
  </si>
  <si>
    <t>Machinery and parts</t>
  </si>
  <si>
    <t>Transport Vehicles and parts thereof</t>
  </si>
  <si>
    <t>Cereals</t>
  </si>
  <si>
    <t>Electronic and Electrical Equipments</t>
  </si>
  <si>
    <t>Pharmaceutical products</t>
  </si>
  <si>
    <t>Telecommunication Equipment and parts</t>
  </si>
  <si>
    <t>Articles of apparel and clothing accessories</t>
  </si>
  <si>
    <t>Aircraft and parts thereof</t>
  </si>
  <si>
    <t>Fertilizers</t>
  </si>
  <si>
    <t>Polythene Granules</t>
  </si>
  <si>
    <t>Crude soyabean oil</t>
  </si>
  <si>
    <t>Crude palm Oil</t>
  </si>
  <si>
    <t>Gold</t>
  </si>
  <si>
    <t>Chemicals</t>
  </si>
  <si>
    <t>Man-made staple fibres ( Synthetic, Polyester etc)</t>
  </si>
  <si>
    <t>Aluminium and articles thereof</t>
  </si>
  <si>
    <t>Rubber and articles thereof</t>
  </si>
  <si>
    <t>Silver</t>
  </si>
  <si>
    <t>Cotton ( Yarn and Fabrics)</t>
  </si>
  <si>
    <t>Low erucic acid rape or colza seeds</t>
  </si>
  <si>
    <t>Zinc and articles thereof</t>
  </si>
  <si>
    <t>Wool, fine or coarse animal hair</t>
  </si>
  <si>
    <t>Crude sunflower oil</t>
  </si>
  <si>
    <t>Major Trading Partners of Nepal</t>
  </si>
  <si>
    <t>Exports</t>
  </si>
  <si>
    <t>In Billion Rs.</t>
  </si>
  <si>
    <t>Countries/Region</t>
  </si>
  <si>
    <t>Imports</t>
  </si>
  <si>
    <t>(Annual)</t>
  </si>
  <si>
    <t>Foreign Trade Balance of Nepal</t>
  </si>
  <si>
    <t>Total Exports</t>
  </si>
  <si>
    <t>Total Imports</t>
  </si>
  <si>
    <t>Total Trade</t>
  </si>
  <si>
    <t>Trade Deficit</t>
  </si>
  <si>
    <t>Export: Import Ratio</t>
  </si>
  <si>
    <t>1:</t>
  </si>
  <si>
    <t>Share % in Total Trade</t>
  </si>
  <si>
    <t>Dog or cat food</t>
  </si>
  <si>
    <t>Woolen Felt Products</t>
  </si>
  <si>
    <t>F.Y. 2079/80</t>
  </si>
  <si>
    <t>(2022/23)</t>
  </si>
  <si>
    <t>Oil-cake of low erucic acid rape or colza  seeds</t>
  </si>
  <si>
    <t>Plywood</t>
  </si>
  <si>
    <t>Broom grass (Amriso)</t>
  </si>
  <si>
    <t>Brans, sharps and other residues of other  cereals</t>
  </si>
  <si>
    <t>Stoppers, lids, caps and other closures of  plastics</t>
  </si>
  <si>
    <t>Fabrics</t>
  </si>
  <si>
    <t>Woolen wovenwear</t>
  </si>
  <si>
    <t>F.Y. 2080/81</t>
  </si>
  <si>
    <t xml:space="preserve">F.Y. 2080/81 </t>
  </si>
  <si>
    <t>% Change in Value</t>
  </si>
  <si>
    <t>Grand Total</t>
  </si>
  <si>
    <t>(2023/24)</t>
  </si>
  <si>
    <t>Cement Clinker</t>
  </si>
  <si>
    <t>Cement</t>
  </si>
  <si>
    <t xml:space="preserve">COMPARISON OF TOTAL EXPORTS OF SOME MAJOR COMMODITIES </t>
  </si>
  <si>
    <t xml:space="preserve">COMPARISON OF TOTAL IMPORTS OF SOME MAJOR COMMODITIES </t>
  </si>
  <si>
    <t>(Provisional)</t>
  </si>
  <si>
    <t>Yarns</t>
  </si>
  <si>
    <t>F.Y. 2078/79 (2021/22)  Shrawan-Marg</t>
  </si>
  <si>
    <t>Percentage Change in First Five Month of F.Y. 2079/80 compared to same period of the previous year</t>
  </si>
  <si>
    <t>Percentage Change in FirstFive Month of F.Y. 2080/81 compared to same period of the previous year</t>
  </si>
  <si>
    <t>(Shrawan-Marg)</t>
  </si>
  <si>
    <t>(Marg)</t>
  </si>
  <si>
    <t>DURING THE FIRST FIVE MONTH OF THE F.Y. 2079/80 AND 2080/81</t>
  </si>
  <si>
    <t>IN THE FIRST FIVE  MONTH OF THE F.Y. 2079/80 AND 2080/81</t>
  </si>
  <si>
    <t>% Share  Shrawan-Marg</t>
  </si>
  <si>
    <t xml:space="preserve"> (Shrawan-Marg) </t>
  </si>
  <si>
    <t xml:space="preserve">    F.Y. 2079/80        (Shrawan-Marg)</t>
  </si>
  <si>
    <t xml:space="preserve">    F.Y. 2080/81        (Shrawan-Marg)</t>
  </si>
  <si>
    <t>(First Five Month Provisional)</t>
  </si>
  <si>
    <t>India</t>
  </si>
  <si>
    <t>United States</t>
  </si>
  <si>
    <t>Germany</t>
  </si>
  <si>
    <t>United Kingdom</t>
  </si>
  <si>
    <t>United Arab Emirates</t>
  </si>
  <si>
    <t>China</t>
  </si>
  <si>
    <t>France</t>
  </si>
  <si>
    <t>Australia</t>
  </si>
  <si>
    <t>Japan</t>
  </si>
  <si>
    <t>Italy</t>
  </si>
  <si>
    <t>Canada</t>
  </si>
  <si>
    <t>Turkey</t>
  </si>
  <si>
    <t>Denmark</t>
  </si>
  <si>
    <t>Netherlands</t>
  </si>
  <si>
    <t>Indonesia</t>
  </si>
  <si>
    <t>Argentina</t>
  </si>
  <si>
    <t>Malaysia</t>
  </si>
  <si>
    <t>Ukraine</t>
  </si>
  <si>
    <t>Thailand</t>
  </si>
  <si>
    <t>F.Y. 2080/81 (2023/24)  Shrawan-Marg</t>
  </si>
  <si>
    <t>F.Y. 2079/80 (2022/23)  Shrawan-Marg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</si>
</sst>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#,##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9">
    <xf numFmtId="0" fontId="0" fillId="0" borderId="0" xfId="0"/>
    <xf numFmtId="0" fontId="0" fillId="0" borderId="0" xfId="0" applyAlignment="1">
      <alignment vertical="top"/>
    </xf>
    <xf numFmtId="164" fontId="0" fillId="0" borderId="0" xfId="1" applyNumberFormat="1" applyFont="1" applyBorder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164" fontId="1" fillId="0" borderId="0" xfId="2" applyNumberFormat="1" applyFont="1" applyBorder="1" applyAlignment="1">
      <alignment vertical="top"/>
    </xf>
    <xf numFmtId="164" fontId="0" fillId="0" borderId="0" xfId="1" applyNumberFormat="1" applyFont="1" applyAlignment="1"/>
    <xf numFmtId="0" fontId="7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164" fontId="10" fillId="0" borderId="0" xfId="1" applyNumberFormat="1" applyFont="1"/>
    <xf numFmtId="0" fontId="10" fillId="0" borderId="3" xfId="0" applyFont="1" applyBorder="1"/>
    <xf numFmtId="0" fontId="7" fillId="0" borderId="10" xfId="0" applyFont="1" applyBorder="1" applyAlignment="1">
      <alignment horizontal="right" vertical="top"/>
    </xf>
    <xf numFmtId="164" fontId="7" fillId="0" borderId="3" xfId="1" applyNumberFormat="1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10" fillId="0" borderId="6" xfId="0" applyFont="1" applyBorder="1"/>
    <xf numFmtId="0" fontId="10" fillId="0" borderId="9" xfId="0" applyFont="1" applyBorder="1"/>
    <xf numFmtId="0" fontId="10" fillId="0" borderId="5" xfId="0" applyFont="1" applyBorder="1"/>
    <xf numFmtId="0" fontId="7" fillId="0" borderId="3" xfId="0" applyFont="1" applyBorder="1" applyAlignment="1">
      <alignment horizontal="left"/>
    </xf>
    <xf numFmtId="43" fontId="4" fillId="0" borderId="2" xfId="0" applyNumberFormat="1" applyFont="1" applyBorder="1" applyAlignment="1">
      <alignment vertical="top"/>
    </xf>
    <xf numFmtId="43" fontId="4" fillId="0" borderId="3" xfId="0" applyNumberFormat="1" applyFont="1" applyBorder="1" applyAlignment="1">
      <alignment vertical="top"/>
    </xf>
    <xf numFmtId="0" fontId="13" fillId="0" borderId="8" xfId="0" applyFont="1" applyBorder="1"/>
    <xf numFmtId="0" fontId="7" fillId="0" borderId="8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164" fontId="5" fillId="0" borderId="0" xfId="1" applyNumberFormat="1" applyFont="1" applyBorder="1" applyAlignment="1"/>
    <xf numFmtId="164" fontId="5" fillId="0" borderId="0" xfId="1" applyNumberFormat="1" applyFont="1" applyBorder="1" applyAlignment="1">
      <alignment horizontal="left"/>
    </xf>
    <xf numFmtId="164" fontId="1" fillId="0" borderId="0" xfId="1" applyNumberFormat="1" applyFont="1" applyBorder="1"/>
    <xf numFmtId="164" fontId="14" fillId="0" borderId="0" xfId="2" applyNumberFormat="1" applyFont="1" applyBorder="1" applyAlignment="1">
      <alignment horizontal="center" vertical="top"/>
    </xf>
    <xf numFmtId="0" fontId="8" fillId="0" borderId="0" xfId="0" applyFont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164" fontId="8" fillId="0" borderId="0" xfId="1" applyNumberFormat="1" applyFont="1" applyFill="1" applyBorder="1"/>
    <xf numFmtId="0" fontId="8" fillId="0" borderId="0" xfId="0" applyFont="1"/>
    <xf numFmtId="0" fontId="11" fillId="0" borderId="0" xfId="0" applyFont="1" applyAlignment="1">
      <alignment vertical="top"/>
    </xf>
    <xf numFmtId="43" fontId="8" fillId="0" borderId="0" xfId="1" applyFont="1" applyFill="1" applyBorder="1" applyAlignment="1">
      <alignment vertical="top"/>
    </xf>
    <xf numFmtId="0" fontId="10" fillId="0" borderId="4" xfId="0" applyFont="1" applyBorder="1"/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" fontId="9" fillId="0" borderId="0" xfId="0" applyNumberFormat="1" applyFont="1"/>
    <xf numFmtId="43" fontId="15" fillId="0" borderId="3" xfId="1" applyFont="1" applyBorder="1"/>
    <xf numFmtId="20" fontId="7" fillId="0" borderId="2" xfId="0" quotePrefix="1" applyNumberFormat="1" applyFont="1" applyBorder="1" applyAlignment="1">
      <alignment horizontal="right"/>
    </xf>
    <xf numFmtId="166" fontId="7" fillId="0" borderId="10" xfId="0" applyNumberFormat="1" applyFont="1" applyBorder="1" applyAlignment="1">
      <alignment horizontal="left"/>
    </xf>
    <xf numFmtId="165" fontId="13" fillId="0" borderId="8" xfId="1" applyNumberFormat="1" applyFont="1" applyBorder="1" applyAlignment="1">
      <alignment vertical="top"/>
    </xf>
    <xf numFmtId="166" fontId="7" fillId="0" borderId="11" xfId="0" applyNumberFormat="1" applyFont="1" applyBorder="1" applyAlignment="1">
      <alignment horizontal="left"/>
    </xf>
    <xf numFmtId="166" fontId="7" fillId="0" borderId="9" xfId="0" applyNumberFormat="1" applyFont="1" applyBorder="1" applyAlignment="1">
      <alignment horizontal="left"/>
    </xf>
    <xf numFmtId="43" fontId="4" fillId="0" borderId="0" xfId="1" applyFont="1" applyBorder="1" applyAlignment="1">
      <alignment vertical="top"/>
    </xf>
    <xf numFmtId="165" fontId="13" fillId="0" borderId="7" xfId="1" applyNumberFormat="1" applyFont="1" applyBorder="1" applyAlignment="1">
      <alignment vertical="top"/>
    </xf>
    <xf numFmtId="0" fontId="10" fillId="0" borderId="8" xfId="0" applyFont="1" applyBorder="1"/>
    <xf numFmtId="0" fontId="10" fillId="0" borderId="11" xfId="0" applyFont="1" applyBorder="1"/>
    <xf numFmtId="20" fontId="7" fillId="0" borderId="0" xfId="0" quotePrefix="1" applyNumberFormat="1" applyFont="1" applyAlignment="1">
      <alignment horizontal="right"/>
    </xf>
    <xf numFmtId="166" fontId="7" fillId="0" borderId="8" xfId="0" applyNumberFormat="1" applyFont="1" applyBorder="1" applyAlignment="1">
      <alignment vertical="top"/>
    </xf>
    <xf numFmtId="166" fontId="7" fillId="0" borderId="11" xfId="0" applyNumberFormat="1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16" fillId="0" borderId="8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5" fillId="0" borderId="0" xfId="0" applyFont="1"/>
    <xf numFmtId="0" fontId="6" fillId="0" borderId="0" xfId="0" applyFont="1"/>
    <xf numFmtId="0" fontId="4" fillId="0" borderId="0" xfId="0" applyFont="1" applyAlignment="1">
      <alignment horizontal="center" vertical="top" wrapText="1"/>
    </xf>
    <xf numFmtId="164" fontId="17" fillId="0" borderId="7" xfId="1" applyNumberFormat="1" applyFont="1" applyBorder="1"/>
    <xf numFmtId="164" fontId="17" fillId="0" borderId="7" xfId="1" applyNumberFormat="1" applyFont="1" applyBorder="1" applyAlignment="1">
      <alignment vertical="top"/>
    </xf>
    <xf numFmtId="164" fontId="20" fillId="0" borderId="7" xfId="1" applyNumberFormat="1" applyFont="1" applyBorder="1" applyAlignment="1">
      <alignment horizontal="right" vertical="top"/>
    </xf>
    <xf numFmtId="164" fontId="0" fillId="0" borderId="0" xfId="1" applyNumberFormat="1" applyFont="1" applyBorder="1"/>
    <xf numFmtId="164" fontId="17" fillId="0" borderId="0" xfId="1" applyNumberFormat="1" applyFont="1" applyBorder="1"/>
    <xf numFmtId="164" fontId="20" fillId="0" borderId="7" xfId="1" applyNumberFormat="1" applyFont="1" applyBorder="1" applyAlignment="1">
      <alignment horizontal="right" vertical="center"/>
    </xf>
    <xf numFmtId="164" fontId="20" fillId="0" borderId="1" xfId="1" applyNumberFormat="1" applyFont="1" applyBorder="1" applyAlignment="1">
      <alignment horizontal="right" vertical="top"/>
    </xf>
    <xf numFmtId="164" fontId="0" fillId="0" borderId="0" xfId="1" applyNumberFormat="1" applyFont="1"/>
    <xf numFmtId="164" fontId="6" fillId="0" borderId="0" xfId="1" applyNumberFormat="1" applyFont="1" applyFill="1" applyBorder="1" applyAlignment="1" applyProtection="1"/>
    <xf numFmtId="164" fontId="4" fillId="0" borderId="0" xfId="1" applyNumberFormat="1" applyFont="1" applyBorder="1" applyAlignment="1">
      <alignment horizontal="right"/>
    </xf>
    <xf numFmtId="164" fontId="22" fillId="0" borderId="0" xfId="1" applyNumberFormat="1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164" fontId="7" fillId="0" borderId="0" xfId="1" applyNumberFormat="1" applyFont="1" applyFill="1" applyBorder="1" applyAlignment="1">
      <alignment horizontal="center" vertical="top"/>
    </xf>
    <xf numFmtId="164" fontId="3" fillId="0" borderId="5" xfId="1" applyNumberFormat="1" applyFont="1" applyFill="1" applyBorder="1" applyAlignment="1">
      <alignment vertical="top"/>
    </xf>
    <xf numFmtId="0" fontId="16" fillId="0" borderId="2" xfId="0" applyFont="1" applyBorder="1" applyAlignment="1">
      <alignment vertical="top"/>
    </xf>
    <xf numFmtId="0" fontId="21" fillId="0" borderId="3" xfId="0" applyFont="1" applyBorder="1" applyAlignment="1">
      <alignment horizontal="right" vertical="top"/>
    </xf>
    <xf numFmtId="0" fontId="16" fillId="0" borderId="0" xfId="0" applyFont="1" applyAlignment="1">
      <alignment vertical="top"/>
    </xf>
    <xf numFmtId="0" fontId="21" fillId="0" borderId="8" xfId="0" applyFont="1" applyBorder="1" applyAlignment="1">
      <alignment horizontal="right" vertical="top"/>
    </xf>
    <xf numFmtId="0" fontId="18" fillId="0" borderId="7" xfId="0" applyFont="1" applyBorder="1" applyAlignment="1">
      <alignment vertical="top"/>
    </xf>
    <xf numFmtId="0" fontId="18" fillId="0" borderId="0" xfId="0" applyFont="1" applyAlignment="1">
      <alignment vertical="top"/>
    </xf>
    <xf numFmtId="164" fontId="18" fillId="0" borderId="7" xfId="1" applyNumberFormat="1" applyFont="1" applyBorder="1" applyAlignment="1">
      <alignment horizontal="right" vertical="top"/>
    </xf>
    <xf numFmtId="164" fontId="18" fillId="0" borderId="11" xfId="1" applyNumberFormat="1" applyFont="1" applyBorder="1" applyAlignment="1">
      <alignment horizontal="right" vertical="top"/>
    </xf>
    <xf numFmtId="0" fontId="16" fillId="0" borderId="3" xfId="0" applyFont="1" applyBorder="1" applyAlignment="1">
      <alignment vertical="top"/>
    </xf>
    <xf numFmtId="164" fontId="17" fillId="0" borderId="2" xfId="1" applyNumberFormat="1" applyFont="1" applyFill="1" applyBorder="1"/>
    <xf numFmtId="164" fontId="17" fillId="0" borderId="10" xfId="1" applyNumberFormat="1" applyFont="1" applyFill="1" applyBorder="1" applyAlignment="1">
      <alignment vertical="top"/>
    </xf>
    <xf numFmtId="0" fontId="16" fillId="0" borderId="8" xfId="0" applyFont="1" applyBorder="1" applyAlignment="1">
      <alignment vertical="top"/>
    </xf>
    <xf numFmtId="164" fontId="17" fillId="0" borderId="0" xfId="1" applyNumberFormat="1" applyFont="1"/>
    <xf numFmtId="164" fontId="17" fillId="0" borderId="11" xfId="1" applyNumberFormat="1" applyFont="1" applyFill="1" applyBorder="1" applyAlignment="1">
      <alignment vertical="top"/>
    </xf>
    <xf numFmtId="164" fontId="17" fillId="0" borderId="0" xfId="1" applyNumberFormat="1" applyFont="1" applyFill="1" applyBorder="1"/>
    <xf numFmtId="0" fontId="20" fillId="0" borderId="0" xfId="0" applyFont="1" applyAlignment="1">
      <alignment vertical="center"/>
    </xf>
    <xf numFmtId="164" fontId="16" fillId="0" borderId="0" xfId="1" applyNumberFormat="1" applyFont="1" applyFill="1" applyBorder="1" applyAlignment="1">
      <alignment horizontal="left"/>
    </xf>
    <xf numFmtId="0" fontId="17" fillId="0" borderId="0" xfId="0" applyFont="1"/>
    <xf numFmtId="164" fontId="17" fillId="0" borderId="0" xfId="1" applyNumberFormat="1" applyFont="1" applyFill="1" applyBorder="1" applyAlignment="1">
      <alignment vertical="top"/>
    </xf>
    <xf numFmtId="164" fontId="16" fillId="0" borderId="0" xfId="1" applyNumberFormat="1" applyFont="1" applyBorder="1" applyAlignment="1">
      <alignment vertical="top"/>
    </xf>
    <xf numFmtId="0" fontId="17" fillId="0" borderId="8" xfId="0" applyFont="1" applyBorder="1" applyAlignment="1">
      <alignment vertical="top"/>
    </xf>
    <xf numFmtId="0" fontId="16" fillId="0" borderId="5" xfId="0" applyFont="1" applyBorder="1" applyAlignment="1">
      <alignment vertical="top"/>
    </xf>
    <xf numFmtId="0" fontId="16" fillId="0" borderId="6" xfId="0" applyFont="1" applyBorder="1" applyAlignment="1">
      <alignment vertical="top"/>
    </xf>
    <xf numFmtId="0" fontId="19" fillId="0" borderId="6" xfId="0" applyFont="1" applyBorder="1" applyAlignment="1">
      <alignment vertical="top"/>
    </xf>
    <xf numFmtId="0" fontId="18" fillId="0" borderId="9" xfId="0" applyFont="1" applyBorder="1" applyAlignment="1">
      <alignment vertical="top"/>
    </xf>
    <xf numFmtId="0" fontId="18" fillId="0" borderId="3" xfId="0" applyFont="1" applyBorder="1" applyAlignment="1">
      <alignment horizontal="center" vertical="top"/>
    </xf>
    <xf numFmtId="0" fontId="18" fillId="0" borderId="10" xfId="0" applyFont="1" applyBorder="1" applyAlignment="1">
      <alignment horizontal="centerContinuous" vertical="top"/>
    </xf>
    <xf numFmtId="164" fontId="18" fillId="0" borderId="10" xfId="1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right" vertical="top" wrapText="1"/>
    </xf>
    <xf numFmtId="0" fontId="19" fillId="0" borderId="10" xfId="0" applyFont="1" applyBorder="1" applyAlignment="1">
      <alignment vertical="top" wrapText="1"/>
    </xf>
    <xf numFmtId="0" fontId="16" fillId="0" borderId="11" xfId="0" applyFont="1" applyBorder="1" applyAlignment="1">
      <alignment vertical="top"/>
    </xf>
    <xf numFmtId="164" fontId="18" fillId="0" borderId="9" xfId="1" applyNumberFormat="1" applyFont="1" applyBorder="1" applyAlignment="1">
      <alignment horizontal="center" vertical="top"/>
    </xf>
    <xf numFmtId="164" fontId="21" fillId="0" borderId="9" xfId="1" applyNumberFormat="1" applyFont="1" applyBorder="1" applyAlignment="1">
      <alignment horizontal="center"/>
    </xf>
    <xf numFmtId="0" fontId="18" fillId="0" borderId="8" xfId="0" applyFont="1" applyBorder="1" applyAlignment="1">
      <alignment horizontal="right"/>
    </xf>
    <xf numFmtId="0" fontId="18" fillId="0" borderId="11" xfId="0" applyFont="1" applyBorder="1" applyAlignment="1">
      <alignment horizontal="left" vertical="center"/>
    </xf>
    <xf numFmtId="164" fontId="16" fillId="0" borderId="3" xfId="1" applyNumberFormat="1" applyFont="1" applyBorder="1" applyAlignment="1">
      <alignment horizontal="center" vertical="top"/>
    </xf>
    <xf numFmtId="164" fontId="16" fillId="0" borderId="3" xfId="1" applyNumberFormat="1" applyFont="1" applyBorder="1" applyAlignment="1">
      <alignment vertical="top"/>
    </xf>
    <xf numFmtId="164" fontId="17" fillId="0" borderId="3" xfId="1" applyNumberFormat="1" applyFont="1" applyBorder="1" applyAlignment="1"/>
    <xf numFmtId="164" fontId="17" fillId="0" borderId="3" xfId="1" applyNumberFormat="1" applyFont="1" applyBorder="1" applyAlignment="1">
      <alignment vertical="top"/>
    </xf>
    <xf numFmtId="43" fontId="17" fillId="0" borderId="10" xfId="1" applyFont="1" applyBorder="1" applyAlignment="1">
      <alignment vertical="top"/>
    </xf>
    <xf numFmtId="164" fontId="16" fillId="0" borderId="8" xfId="1" applyNumberFormat="1" applyFont="1" applyBorder="1" applyAlignment="1">
      <alignment horizontal="center" vertical="top"/>
    </xf>
    <xf numFmtId="164" fontId="16" fillId="0" borderId="8" xfId="1" applyNumberFormat="1" applyFont="1" applyBorder="1" applyAlignment="1">
      <alignment vertical="top"/>
    </xf>
    <xf numFmtId="164" fontId="17" fillId="0" borderId="8" xfId="1" applyNumberFormat="1" applyFont="1" applyBorder="1" applyAlignment="1"/>
    <xf numFmtId="164" fontId="17" fillId="0" borderId="8" xfId="1" applyNumberFormat="1" applyFont="1" applyBorder="1" applyAlignment="1">
      <alignment vertical="top"/>
    </xf>
    <xf numFmtId="43" fontId="17" fillId="0" borderId="11" xfId="1" applyFont="1" applyBorder="1" applyAlignment="1">
      <alignment vertical="top"/>
    </xf>
    <xf numFmtId="164" fontId="17" fillId="0" borderId="8" xfId="1" applyNumberFormat="1" applyFont="1" applyBorder="1"/>
    <xf numFmtId="164" fontId="20" fillId="0" borderId="8" xfId="1" applyNumberFormat="1" applyFont="1" applyBorder="1" applyAlignment="1">
      <alignment vertical="center"/>
    </xf>
    <xf numFmtId="164" fontId="16" fillId="0" borderId="6" xfId="1" applyNumberFormat="1" applyFont="1" applyBorder="1" applyAlignment="1">
      <alignment horizontal="center" vertical="top"/>
    </xf>
    <xf numFmtId="164" fontId="16" fillId="0" borderId="6" xfId="1" applyNumberFormat="1" applyFont="1" applyBorder="1" applyAlignment="1">
      <alignment vertical="top"/>
    </xf>
    <xf numFmtId="164" fontId="17" fillId="0" borderId="6" xfId="1" applyNumberFormat="1" applyFont="1" applyBorder="1" applyAlignment="1">
      <alignment vertical="top"/>
    </xf>
    <xf numFmtId="164" fontId="19" fillId="0" borderId="14" xfId="1" applyNumberFormat="1" applyFont="1" applyFill="1" applyBorder="1" applyAlignment="1">
      <alignment vertical="top"/>
    </xf>
    <xf numFmtId="0" fontId="4" fillId="0" borderId="6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166" fontId="0" fillId="0" borderId="0" xfId="1" applyNumberFormat="1" applyFont="1" applyBorder="1"/>
    <xf numFmtId="166" fontId="0" fillId="0" borderId="0" xfId="1" applyNumberFormat="1" applyFont="1"/>
    <xf numFmtId="0" fontId="2" fillId="0" borderId="0" xfId="0" applyFont="1"/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23" fillId="0" borderId="0" xfId="0" applyFont="1" applyAlignment="1">
      <alignment vertical="top"/>
    </xf>
    <xf numFmtId="0" fontId="17" fillId="0" borderId="7" xfId="0" applyFont="1" applyBorder="1" applyAlignment="1">
      <alignment vertical="top"/>
    </xf>
    <xf numFmtId="164" fontId="17" fillId="0" borderId="11" xfId="1" applyNumberFormat="1" applyFont="1" applyFill="1" applyBorder="1"/>
    <xf numFmtId="0" fontId="18" fillId="0" borderId="2" xfId="0" applyFont="1" applyBorder="1" applyAlignment="1">
      <alignment vertical="top"/>
    </xf>
    <xf numFmtId="167" fontId="17" fillId="0" borderId="10" xfId="1" applyNumberFormat="1" applyFont="1" applyFill="1" applyBorder="1"/>
    <xf numFmtId="167" fontId="17" fillId="0" borderId="11" xfId="1" applyNumberFormat="1" applyFont="1" applyFill="1" applyBorder="1"/>
    <xf numFmtId="164" fontId="19" fillId="0" borderId="15" xfId="1" applyNumberFormat="1" applyFont="1" applyFill="1" applyBorder="1" applyAlignment="1">
      <alignment vertical="top"/>
    </xf>
    <xf numFmtId="0" fontId="18" fillId="0" borderId="1" xfId="0" applyFont="1" applyBorder="1" applyAlignment="1">
      <alignment vertical="top"/>
    </xf>
    <xf numFmtId="164" fontId="18" fillId="0" borderId="6" xfId="1" applyNumberFormat="1" applyFont="1" applyBorder="1" applyAlignment="1">
      <alignment vertical="center"/>
    </xf>
    <xf numFmtId="164" fontId="19" fillId="0" borderId="12" xfId="1" applyNumberFormat="1" applyFont="1" applyBorder="1" applyAlignment="1">
      <alignment vertical="center"/>
    </xf>
    <xf numFmtId="43" fontId="19" fillId="0" borderId="13" xfId="1" applyFont="1" applyBorder="1" applyAlignment="1">
      <alignment vertical="center"/>
    </xf>
    <xf numFmtId="0" fontId="0" fillId="0" borderId="0" xfId="0" applyAlignment="1">
      <alignment vertical="center"/>
    </xf>
    <xf numFmtId="43" fontId="24" fillId="0" borderId="0" xfId="1" applyFont="1"/>
    <xf numFmtId="43" fontId="24" fillId="0" borderId="3" xfId="1" applyFont="1" applyBorder="1"/>
    <xf numFmtId="43" fontId="2" fillId="0" borderId="0" xfId="1" applyFont="1"/>
    <xf numFmtId="43" fontId="2" fillId="0" borderId="3" xfId="1" applyFont="1" applyBorder="1"/>
    <xf numFmtId="164" fontId="10" fillId="0" borderId="0" xfId="1" applyNumberFormat="1" applyFont="1" applyFill="1" applyBorder="1" applyAlignment="1">
      <alignment vertical="top"/>
    </xf>
    <xf numFmtId="164" fontId="18" fillId="0" borderId="0" xfId="1" applyNumberFormat="1" applyFont="1" applyBorder="1" applyAlignment="1">
      <alignment horizontal="right" vertical="top"/>
    </xf>
    <xf numFmtId="0" fontId="21" fillId="0" borderId="6" xfId="0" applyFont="1" applyBorder="1" applyAlignment="1">
      <alignment horizontal="right" vertical="top"/>
    </xf>
    <xf numFmtId="164" fontId="0" fillId="0" borderId="11" xfId="0" applyNumberFormat="1" applyBorder="1"/>
    <xf numFmtId="164" fontId="1" fillId="0" borderId="11" xfId="1" applyNumberFormat="1" applyFont="1" applyBorder="1"/>
    <xf numFmtId="164" fontId="0" fillId="0" borderId="3" xfId="1" applyNumberFormat="1" applyFont="1" applyBorder="1"/>
    <xf numFmtId="164" fontId="0" fillId="0" borderId="8" xfId="1" applyNumberFormat="1" applyFont="1" applyBorder="1"/>
    <xf numFmtId="43" fontId="0" fillId="0" borderId="8" xfId="1" applyFont="1" applyBorder="1"/>
    <xf numFmtId="166" fontId="2" fillId="0" borderId="12" xfId="1" applyNumberFormat="1" applyFont="1" applyBorder="1"/>
    <xf numFmtId="164" fontId="19" fillId="0" borderId="12" xfId="1" applyNumberFormat="1" applyFont="1" applyBorder="1"/>
    <xf numFmtId="0" fontId="4" fillId="0" borderId="12" xfId="0" applyFont="1" applyBorder="1" applyAlignment="1">
      <alignment horizontal="left" vertical="top"/>
    </xf>
    <xf numFmtId="164" fontId="17" fillId="0" borderId="11" xfId="1" applyNumberFormat="1" applyFont="1" applyBorder="1"/>
    <xf numFmtId="164" fontId="20" fillId="0" borderId="11" xfId="1" applyNumberFormat="1" applyFont="1" applyBorder="1" applyAlignment="1">
      <alignment horizontal="right" vertical="top"/>
    </xf>
    <xf numFmtId="164" fontId="17" fillId="0" borderId="11" xfId="1" applyNumberFormat="1" applyFont="1" applyBorder="1" applyAlignment="1">
      <alignment vertical="top"/>
    </xf>
    <xf numFmtId="164" fontId="19" fillId="0" borderId="14" xfId="1" applyNumberFormat="1" applyFont="1" applyBorder="1" applyAlignment="1">
      <alignment vertical="top"/>
    </xf>
    <xf numFmtId="164" fontId="19" fillId="0" borderId="13" xfId="1" applyNumberFormat="1" applyFont="1" applyBorder="1"/>
    <xf numFmtId="43" fontId="19" fillId="0" borderId="15" xfId="1" applyFont="1" applyFill="1" applyBorder="1"/>
    <xf numFmtId="43" fontId="17" fillId="0" borderId="3" xfId="1" applyFont="1" applyFill="1" applyBorder="1"/>
    <xf numFmtId="43" fontId="17" fillId="0" borderId="8" xfId="1" applyFont="1" applyFill="1" applyBorder="1"/>
    <xf numFmtId="43" fontId="17" fillId="0" borderId="6" xfId="1" applyFont="1" applyFill="1" applyBorder="1"/>
    <xf numFmtId="0" fontId="19" fillId="0" borderId="3" xfId="0" applyFont="1" applyBorder="1" applyAlignment="1">
      <alignment vertical="top" wrapText="1"/>
    </xf>
    <xf numFmtId="0" fontId="19" fillId="0" borderId="8" xfId="0" applyFont="1" applyBorder="1" applyAlignment="1">
      <alignment vertical="top" wrapText="1"/>
    </xf>
    <xf numFmtId="0" fontId="18" fillId="0" borderId="6" xfId="0" applyFont="1" applyBorder="1" applyAlignment="1">
      <alignment horizontal="right" vertical="center"/>
    </xf>
    <xf numFmtId="164" fontId="17" fillId="0" borderId="2" xfId="1" applyNumberFormat="1" applyFont="1" applyFill="1" applyBorder="1" applyAlignment="1">
      <alignment vertical="top"/>
    </xf>
    <xf numFmtId="164" fontId="17" fillId="0" borderId="0" xfId="0" applyNumberFormat="1" applyFont="1"/>
    <xf numFmtId="164" fontId="20" fillId="0" borderId="10" xfId="1" applyNumberFormat="1" applyFont="1" applyBorder="1" applyAlignment="1">
      <alignment horizontal="right" vertical="top"/>
    </xf>
    <xf numFmtId="164" fontId="16" fillId="0" borderId="11" xfId="1" applyNumberFormat="1" applyFont="1" applyFill="1" applyBorder="1" applyAlignment="1"/>
    <xf numFmtId="167" fontId="17" fillId="0" borderId="13" xfId="1" applyNumberFormat="1" applyFont="1" applyFill="1" applyBorder="1"/>
    <xf numFmtId="164" fontId="1" fillId="0" borderId="13" xfId="1" applyNumberFormat="1" applyFont="1" applyBorder="1"/>
    <xf numFmtId="164" fontId="17" fillId="0" borderId="1" xfId="1" applyNumberFormat="1" applyFont="1" applyBorder="1" applyAlignment="1">
      <alignment vertical="top"/>
    </xf>
    <xf numFmtId="164" fontId="19" fillId="0" borderId="14" xfId="1" applyNumberFormat="1" applyFont="1" applyBorder="1"/>
    <xf numFmtId="166" fontId="17" fillId="0" borderId="3" xfId="1" applyNumberFormat="1" applyFont="1" applyBorder="1" applyAlignment="1">
      <alignment vertical="top"/>
    </xf>
    <xf numFmtId="166" fontId="17" fillId="0" borderId="8" xfId="1" applyNumberFormat="1" applyFont="1" applyBorder="1" applyAlignment="1">
      <alignment vertical="top"/>
    </xf>
    <xf numFmtId="166" fontId="17" fillId="0" borderId="12" xfId="1" applyNumberFormat="1" applyFont="1" applyBorder="1" applyAlignment="1">
      <alignment vertical="top"/>
    </xf>
    <xf numFmtId="0" fontId="4" fillId="0" borderId="3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4" fillId="0" borderId="3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0" fillId="0" borderId="8" xfId="0" applyBorder="1"/>
    <xf numFmtId="0" fontId="0" fillId="0" borderId="8" xfId="0" applyBorder="1" applyAlignment="1">
      <alignment horizontal="left"/>
    </xf>
    <xf numFmtId="164" fontId="4" fillId="0" borderId="3" xfId="1" applyNumberFormat="1" applyFont="1" applyBorder="1" applyAlignment="1">
      <alignment horizontal="center" vertical="top" wrapText="1"/>
    </xf>
    <xf numFmtId="164" fontId="4" fillId="0" borderId="6" xfId="1" applyNumberFormat="1" applyFont="1" applyBorder="1" applyAlignment="1">
      <alignment horizontal="center" vertical="center"/>
    </xf>
    <xf numFmtId="166" fontId="15" fillId="0" borderId="3" xfId="1" applyNumberFormat="1" applyFont="1" applyBorder="1" applyAlignment="1">
      <alignment horizontal="right"/>
    </xf>
    <xf numFmtId="166" fontId="15" fillId="0" borderId="6" xfId="1" applyNumberFormat="1" applyFont="1" applyBorder="1" applyAlignment="1">
      <alignment horizontal="right"/>
    </xf>
    <xf numFmtId="166" fontId="0" fillId="0" borderId="8" xfId="1" applyNumberFormat="1" applyFont="1" applyBorder="1"/>
    <xf numFmtId="0" fontId="0" fillId="0" borderId="8" xfId="0" applyBorder="1" applyAlignment="1">
      <alignment horizontal="right"/>
    </xf>
    <xf numFmtId="166" fontId="0" fillId="0" borderId="12" xfId="1" applyNumberFormat="1" applyFont="1" applyBorder="1"/>
    <xf numFmtId="43" fontId="0" fillId="0" borderId="12" xfId="1" applyFont="1" applyBorder="1"/>
    <xf numFmtId="43" fontId="2" fillId="0" borderId="12" xfId="1" applyFont="1" applyBorder="1"/>
    <xf numFmtId="166" fontId="0" fillId="0" borderId="3" xfId="1" applyNumberFormat="1" applyFont="1" applyBorder="1"/>
    <xf numFmtId="43" fontId="0" fillId="0" borderId="3" xfId="1" applyFont="1" applyBorder="1"/>
    <xf numFmtId="0" fontId="12" fillId="0" borderId="0" xfId="0" applyFont="1" applyAlignment="1">
      <alignment horizontal="center"/>
    </xf>
    <xf numFmtId="164" fontId="22" fillId="0" borderId="0" xfId="1" applyNumberFormat="1" applyFont="1" applyBorder="1" applyAlignment="1">
      <alignment horizontal="center" vertical="top"/>
    </xf>
    <xf numFmtId="164" fontId="18" fillId="0" borderId="7" xfId="1" applyNumberFormat="1" applyFont="1" applyBorder="1" applyAlignment="1">
      <alignment horizontal="center" vertical="top"/>
    </xf>
    <xf numFmtId="164" fontId="18" fillId="0" borderId="11" xfId="1" applyNumberFormat="1" applyFont="1" applyBorder="1" applyAlignment="1">
      <alignment horizontal="center" vertical="top"/>
    </xf>
    <xf numFmtId="164" fontId="18" fillId="0" borderId="0" xfId="1" applyNumberFormat="1" applyFont="1" applyBorder="1" applyAlignment="1">
      <alignment horizontal="center" vertical="top"/>
    </xf>
    <xf numFmtId="164" fontId="18" fillId="0" borderId="1" xfId="1" applyNumberFormat="1" applyFont="1" applyBorder="1" applyAlignment="1">
      <alignment horizontal="center" vertical="top"/>
    </xf>
    <xf numFmtId="164" fontId="18" fillId="0" borderId="10" xfId="1" applyNumberFormat="1" applyFont="1" applyBorder="1" applyAlignment="1">
      <alignment horizontal="center" vertical="top"/>
    </xf>
    <xf numFmtId="164" fontId="18" fillId="0" borderId="2" xfId="1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/>
    </xf>
    <xf numFmtId="164" fontId="4" fillId="0" borderId="0" xfId="1" applyNumberFormat="1" applyFont="1" applyBorder="1" applyAlignment="1">
      <alignment horizontal="center"/>
    </xf>
  </cellXfs>
  <cellStyles count="3">
    <cellStyle name="Comma" xfId="1" builtinId="3"/>
    <cellStyle name="Comma 2" xfId="2" xr:uid="{00000000-0005-0000-0000-000001000000}"/>
    <cellStyle name="Normal" xfId="0" builtinId="0"/>
  </cellStyles>
  <dxfs count="29"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numFmt numFmtId="3" formatCode="#,##0"/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  <dxf>
      <font>
        <b/>
        <i val="0"/>
      </font>
      <fill>
        <patternFill>
          <bgColor theme="8" tint="0.79995117038483843"/>
        </patternFill>
      </fill>
      <border>
        <top style="thin">
          <color theme="9"/>
        </top>
        <bottom style="thin">
          <color theme="9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I14" sqref="I14"/>
    </sheetView>
  </sheetViews>
  <sheetFormatPr defaultRowHeight="15.75" x14ac:dyDescent="0.25"/>
  <cols>
    <col min="1" max="1" width="40.5703125" style="8" bestFit="1" customWidth="1"/>
    <col min="2" max="2" width="14.28515625" style="8" customWidth="1"/>
    <col min="3" max="3" width="15.7109375" style="8" bestFit="1" customWidth="1"/>
    <col min="4" max="4" width="12.140625" style="8" bestFit="1" customWidth="1"/>
    <col min="5" max="5" width="13.5703125" style="8" bestFit="1" customWidth="1"/>
    <col min="6" max="6" width="21.42578125" style="8" bestFit="1" customWidth="1"/>
    <col min="7" max="7" width="8.28515625" style="8" bestFit="1" customWidth="1"/>
    <col min="8" max="16384" width="9.140625" style="8"/>
  </cols>
  <sheetData>
    <row r="1" spans="1:10" ht="18.75" x14ac:dyDescent="0.3">
      <c r="A1" s="197" t="s">
        <v>72</v>
      </c>
      <c r="B1" s="197"/>
      <c r="C1" s="197"/>
      <c r="D1" s="197"/>
      <c r="E1" s="197"/>
      <c r="F1" s="197"/>
      <c r="G1" s="197"/>
    </row>
    <row r="2" spans="1:10" x14ac:dyDescent="0.25">
      <c r="A2" s="9"/>
      <c r="B2" s="9"/>
      <c r="C2" s="10"/>
      <c r="D2" s="9"/>
      <c r="E2" s="9"/>
      <c r="F2" s="7" t="s">
        <v>68</v>
      </c>
      <c r="G2" s="9"/>
      <c r="I2" s="37"/>
      <c r="J2" s="37"/>
    </row>
    <row r="3" spans="1:10" x14ac:dyDescent="0.25">
      <c r="A3" s="11"/>
      <c r="B3" s="12" t="s">
        <v>73</v>
      </c>
      <c r="C3" s="13" t="s">
        <v>74</v>
      </c>
      <c r="D3" s="14" t="s">
        <v>75</v>
      </c>
      <c r="E3" s="14" t="s">
        <v>76</v>
      </c>
      <c r="F3" s="35" t="s">
        <v>77</v>
      </c>
      <c r="G3" s="36"/>
    </row>
    <row r="4" spans="1:10" x14ac:dyDescent="0.25">
      <c r="A4" s="15"/>
      <c r="B4" s="16"/>
      <c r="C4" s="15"/>
      <c r="D4" s="16"/>
      <c r="E4" s="16"/>
      <c r="F4" s="17"/>
      <c r="G4" s="16"/>
    </row>
    <row r="5" spans="1:10" x14ac:dyDescent="0.25">
      <c r="A5" s="18" t="s">
        <v>102</v>
      </c>
      <c r="B5" s="142">
        <v>102.92057200730001</v>
      </c>
      <c r="C5" s="143">
        <v>838.40824221363403</v>
      </c>
      <c r="D5" s="19">
        <f>+B5+C5</f>
        <v>941.32881422093408</v>
      </c>
      <c r="E5" s="20">
        <f>+C5-B5</f>
        <v>735.48767020633397</v>
      </c>
      <c r="F5" s="39" t="s">
        <v>78</v>
      </c>
      <c r="G5" s="40">
        <f>C5/B5</f>
        <v>8.1461677278102087</v>
      </c>
    </row>
    <row r="6" spans="1:10" x14ac:dyDescent="0.25">
      <c r="A6" s="21" t="s">
        <v>79</v>
      </c>
      <c r="B6" s="45">
        <f>+B5*100/D5</f>
        <v>10.933541016959042</v>
      </c>
      <c r="C6" s="41">
        <f>+C5*100/D5</f>
        <v>89.06645898304096</v>
      </c>
      <c r="D6" s="9"/>
      <c r="E6" s="46"/>
      <c r="F6" s="9"/>
      <c r="G6" s="42"/>
    </row>
    <row r="7" spans="1:10" x14ac:dyDescent="0.25">
      <c r="A7" s="15"/>
      <c r="B7" s="34"/>
      <c r="C7" s="15"/>
      <c r="D7" s="17"/>
      <c r="E7" s="15"/>
      <c r="F7" s="17"/>
      <c r="G7" s="43"/>
    </row>
    <row r="8" spans="1:10" x14ac:dyDescent="0.25">
      <c r="A8" s="18" t="s">
        <v>134</v>
      </c>
      <c r="B8" s="144">
        <v>67.304502113810003</v>
      </c>
      <c r="C8" s="145">
        <v>664.74645001601868</v>
      </c>
      <c r="D8" s="19">
        <f>+B8+C8</f>
        <v>732.05095212982872</v>
      </c>
      <c r="E8" s="20">
        <f>+C8-B8</f>
        <v>597.44194790220865</v>
      </c>
      <c r="F8" s="39" t="s">
        <v>78</v>
      </c>
      <c r="G8" s="40">
        <f>C8/B8</f>
        <v>9.8767010993105835</v>
      </c>
    </row>
    <row r="9" spans="1:10" x14ac:dyDescent="0.25">
      <c r="A9" s="21" t="s">
        <v>79</v>
      </c>
      <c r="B9" s="45">
        <f>+B8*100/D8</f>
        <v>9.1939641520845399</v>
      </c>
      <c r="C9" s="41">
        <f>+C8*100/D8</f>
        <v>90.806035847915453</v>
      </c>
      <c r="D9" s="9"/>
      <c r="E9" s="46"/>
      <c r="F9" s="9"/>
      <c r="G9" s="47"/>
    </row>
    <row r="10" spans="1:10" x14ac:dyDescent="0.25">
      <c r="A10" s="15"/>
      <c r="B10" s="34"/>
      <c r="C10" s="15"/>
      <c r="D10" s="17"/>
      <c r="E10" s="15"/>
      <c r="F10" s="17"/>
      <c r="G10" s="16"/>
    </row>
    <row r="11" spans="1:10" x14ac:dyDescent="0.25">
      <c r="A11" s="18" t="s">
        <v>133</v>
      </c>
      <c r="B11" s="44">
        <v>63.207434532099498</v>
      </c>
      <c r="C11" s="38">
        <v>642.208963947087</v>
      </c>
      <c r="D11" s="19">
        <f>+B11+C11</f>
        <v>705.41639847918646</v>
      </c>
      <c r="E11" s="20">
        <f>+C11-B11</f>
        <v>579.00152941498754</v>
      </c>
      <c r="F11" s="48" t="s">
        <v>78</v>
      </c>
      <c r="G11" s="40">
        <f>C11/B11</f>
        <v>10.160339028171524</v>
      </c>
    </row>
    <row r="12" spans="1:10" x14ac:dyDescent="0.25">
      <c r="A12" s="21" t="s">
        <v>79</v>
      </c>
      <c r="B12" s="45">
        <f>+B11*100/D11</f>
        <v>8.960301272889172</v>
      </c>
      <c r="C12" s="41">
        <f>+C11*100/D11</f>
        <v>91.039698727110832</v>
      </c>
      <c r="D12" s="9"/>
      <c r="E12" s="46"/>
      <c r="F12" s="9"/>
      <c r="G12" s="47"/>
    </row>
    <row r="13" spans="1:10" x14ac:dyDescent="0.25">
      <c r="A13" s="15"/>
      <c r="B13" s="34"/>
      <c r="C13" s="15"/>
      <c r="D13" s="17"/>
      <c r="E13" s="15"/>
      <c r="F13" s="17"/>
      <c r="G13" s="16"/>
    </row>
    <row r="14" spans="1:10" ht="47.25" x14ac:dyDescent="0.25">
      <c r="A14" s="22" t="s">
        <v>103</v>
      </c>
      <c r="B14" s="49">
        <f>+B8/B5*100-100</f>
        <v>-34.605394430730342</v>
      </c>
      <c r="C14" s="49">
        <f>+C8/C5*100-100</f>
        <v>-20.713273493006142</v>
      </c>
      <c r="D14" s="50">
        <f>D8/D5*100-100</f>
        <v>-22.232174233857776</v>
      </c>
      <c r="E14" s="50">
        <f>E8/E5*100-100</f>
        <v>-18.769277568636582</v>
      </c>
      <c r="F14" s="9"/>
      <c r="G14" s="47"/>
    </row>
    <row r="15" spans="1:10" x14ac:dyDescent="0.25">
      <c r="A15" s="23"/>
      <c r="B15" s="51"/>
      <c r="C15" s="52"/>
      <c r="D15" s="52"/>
      <c r="E15" s="52"/>
      <c r="F15" s="17"/>
      <c r="G15" s="16"/>
    </row>
    <row r="16" spans="1:10" ht="47.25" x14ac:dyDescent="0.25">
      <c r="A16" s="22" t="s">
        <v>104</v>
      </c>
      <c r="B16" s="49">
        <f>+B11/B8*100-100</f>
        <v>-6.0873603593151699</v>
      </c>
      <c r="C16" s="49">
        <f>+C11/C8*100-100</f>
        <v>-3.3903883305264202</v>
      </c>
      <c r="D16" s="50">
        <f>D11/D8*100-100</f>
        <v>-3.6383469720449995</v>
      </c>
      <c r="E16" s="50">
        <f>E11/E8*100-100</f>
        <v>-3.0865623935464725</v>
      </c>
      <c r="F16" s="9"/>
      <c r="G16" s="47"/>
    </row>
    <row r="17" spans="1:7" x14ac:dyDescent="0.25">
      <c r="A17" s="15"/>
      <c r="B17" s="15"/>
      <c r="C17" s="16"/>
      <c r="D17" s="16"/>
      <c r="E17" s="16"/>
      <c r="F17" s="17"/>
      <c r="G17" s="16"/>
    </row>
    <row r="20" spans="1:7" x14ac:dyDescent="0.25">
      <c r="B20" s="24"/>
      <c r="C20" s="25"/>
    </row>
    <row r="21" spans="1:7" x14ac:dyDescent="0.25">
      <c r="D21" s="26"/>
      <c r="E21" s="26"/>
    </row>
  </sheetData>
  <mergeCells count="1">
    <mergeCell ref="A1:G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3"/>
  <sheetViews>
    <sheetView topLeftCell="A10" workbookViewId="0">
      <selection activeCell="D50" sqref="D50"/>
    </sheetView>
  </sheetViews>
  <sheetFormatPr defaultRowHeight="15.75" x14ac:dyDescent="0.25"/>
  <cols>
    <col min="1" max="1" width="3.5703125" style="28" bestFit="1" customWidth="1"/>
    <col min="2" max="2" width="21.28515625" style="28" customWidth="1"/>
    <col min="3" max="3" width="7.42578125" style="28" bestFit="1" customWidth="1"/>
    <col min="4" max="4" width="11" style="29" bestFit="1" customWidth="1"/>
    <col min="5" max="5" width="12.140625" style="29" customWidth="1"/>
    <col min="6" max="6" width="17.5703125" style="29" bestFit="1" customWidth="1"/>
    <col min="7" max="7" width="13.7109375" style="29" customWidth="1"/>
    <col min="8" max="8" width="13.28515625" style="30" customWidth="1"/>
    <col min="9" max="9" width="12" style="30" customWidth="1"/>
    <col min="10" max="10" width="8.42578125" style="28" bestFit="1" customWidth="1"/>
    <col min="11" max="11" width="11.42578125" style="28" bestFit="1" customWidth="1"/>
    <col min="12" max="16384" width="9.140625" style="28"/>
  </cols>
  <sheetData>
    <row r="1" spans="1:11" ht="18.75" x14ac:dyDescent="0.25">
      <c r="A1" s="198" t="s">
        <v>98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8.75" x14ac:dyDescent="0.25">
      <c r="A2" s="198" t="s">
        <v>107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18.75" x14ac:dyDescent="0.25">
      <c r="A3" s="68"/>
      <c r="B3" s="68"/>
      <c r="C3" s="68"/>
      <c r="D3" s="68"/>
      <c r="E3" s="68"/>
      <c r="F3" s="68" t="s">
        <v>100</v>
      </c>
      <c r="G3" s="68"/>
      <c r="H3" s="68"/>
      <c r="I3" s="68"/>
      <c r="J3" s="68"/>
      <c r="K3" s="68"/>
    </row>
    <row r="4" spans="1:11" x14ac:dyDescent="0.25">
      <c r="A4" s="69"/>
      <c r="B4" s="69"/>
      <c r="C4" s="69"/>
      <c r="F4" s="70"/>
      <c r="H4" s="71" t="s">
        <v>0</v>
      </c>
    </row>
    <row r="5" spans="1:11" s="32" customFormat="1" x14ac:dyDescent="0.25">
      <c r="A5" s="137"/>
      <c r="B5" s="133"/>
      <c r="C5" s="133"/>
      <c r="D5" s="202" t="s">
        <v>82</v>
      </c>
      <c r="E5" s="203"/>
      <c r="F5" s="202" t="s">
        <v>82</v>
      </c>
      <c r="G5" s="203"/>
      <c r="H5" s="202" t="s">
        <v>91</v>
      </c>
      <c r="I5" s="204"/>
      <c r="J5" s="73" t="s">
        <v>1</v>
      </c>
      <c r="K5" s="166" t="s">
        <v>2</v>
      </c>
    </row>
    <row r="6" spans="1:11" s="32" customFormat="1" x14ac:dyDescent="0.25">
      <c r="A6" s="76"/>
      <c r="B6" s="77"/>
      <c r="C6" s="77"/>
      <c r="D6" s="199" t="s">
        <v>71</v>
      </c>
      <c r="E6" s="200"/>
      <c r="F6" s="199" t="s">
        <v>105</v>
      </c>
      <c r="G6" s="200"/>
      <c r="H6" s="199" t="s">
        <v>105</v>
      </c>
      <c r="I6" s="201"/>
      <c r="J6" s="75"/>
      <c r="K6" s="167" t="s">
        <v>106</v>
      </c>
    </row>
    <row r="7" spans="1:11" s="32" customFormat="1" x14ac:dyDescent="0.25">
      <c r="A7" s="76" t="s">
        <v>3</v>
      </c>
      <c r="B7" s="77" t="s">
        <v>4</v>
      </c>
      <c r="C7" s="77" t="s">
        <v>5</v>
      </c>
      <c r="D7" s="78" t="s">
        <v>6</v>
      </c>
      <c r="E7" s="79" t="s">
        <v>7</v>
      </c>
      <c r="F7" s="78" t="s">
        <v>6</v>
      </c>
      <c r="G7" s="79" t="s">
        <v>7</v>
      </c>
      <c r="H7" s="78" t="s">
        <v>6</v>
      </c>
      <c r="I7" s="147" t="s">
        <v>7</v>
      </c>
      <c r="J7" s="148" t="s">
        <v>8</v>
      </c>
      <c r="K7" s="168" t="s">
        <v>92</v>
      </c>
    </row>
    <row r="8" spans="1:11" x14ac:dyDescent="0.2">
      <c r="A8" s="80">
        <v>1</v>
      </c>
      <c r="B8" s="72" t="s">
        <v>20</v>
      </c>
      <c r="C8" s="80"/>
      <c r="D8" s="81"/>
      <c r="E8" s="81">
        <v>10820104.055219999</v>
      </c>
      <c r="F8" s="64"/>
      <c r="G8" s="171">
        <v>3762790.8040399994</v>
      </c>
      <c r="H8" s="169"/>
      <c r="I8" s="82">
        <v>7176991.8568900097</v>
      </c>
      <c r="J8" s="134">
        <f>+I8/G8*100-100</f>
        <v>90.735872140015914</v>
      </c>
      <c r="K8" s="163">
        <f t="shared" ref="K8:K41" si="0">I8/I$47*100</f>
        <v>11.35466406763458</v>
      </c>
    </row>
    <row r="9" spans="1:11" x14ac:dyDescent="0.2">
      <c r="A9" s="83">
        <v>2</v>
      </c>
      <c r="B9" s="74" t="s">
        <v>101</v>
      </c>
      <c r="C9" s="83"/>
      <c r="D9" s="84"/>
      <c r="E9" s="84">
        <v>12202852.966340002</v>
      </c>
      <c r="F9" s="60"/>
      <c r="G9" s="158">
        <v>4870526.4794199998</v>
      </c>
      <c r="H9" s="90"/>
      <c r="I9" s="85">
        <v>4968737.7540300013</v>
      </c>
      <c r="J9" s="135">
        <f t="shared" ref="J9:J47" si="1">+I9/G9*100-100</f>
        <v>2.0164406255665597</v>
      </c>
      <c r="K9" s="164">
        <f t="shared" si="0"/>
        <v>7.8610020970027188</v>
      </c>
    </row>
    <row r="10" spans="1:11" x14ac:dyDescent="0.25">
      <c r="A10" s="83">
        <v>3</v>
      </c>
      <c r="B10" s="74" t="s">
        <v>11</v>
      </c>
      <c r="C10" s="83" t="s">
        <v>12</v>
      </c>
      <c r="D10" s="62">
        <v>492335.16763282602</v>
      </c>
      <c r="E10" s="62">
        <v>11506623.475509999</v>
      </c>
      <c r="F10" s="58">
        <v>197399.321789749</v>
      </c>
      <c r="G10" s="157">
        <v>4783138.4411599999</v>
      </c>
      <c r="H10" s="26">
        <v>182974.64158696699</v>
      </c>
      <c r="I10" s="150">
        <v>4530337.1265499899</v>
      </c>
      <c r="J10" s="135">
        <f t="shared" si="1"/>
        <v>-5.2852602474266064</v>
      </c>
      <c r="K10" s="164">
        <f t="shared" si="0"/>
        <v>7.167411808573326</v>
      </c>
    </row>
    <row r="11" spans="1:11" x14ac:dyDescent="0.2">
      <c r="A11" s="83">
        <v>4</v>
      </c>
      <c r="B11" s="74" t="s">
        <v>14</v>
      </c>
      <c r="C11" s="83" t="s">
        <v>15</v>
      </c>
      <c r="D11" s="86">
        <v>12400781.301786903</v>
      </c>
      <c r="E11" s="86">
        <v>7520521.2118999995</v>
      </c>
      <c r="F11" s="60">
        <v>5294387.1000061035</v>
      </c>
      <c r="G11" s="158">
        <v>3379485.4502200005</v>
      </c>
      <c r="H11" s="90">
        <v>5893526.6579817329</v>
      </c>
      <c r="I11" s="85">
        <v>3850244.678689999</v>
      </c>
      <c r="J11" s="135">
        <f t="shared" si="1"/>
        <v>13.929908425537164</v>
      </c>
      <c r="K11" s="164">
        <f t="shared" si="0"/>
        <v>6.09144273484893</v>
      </c>
    </row>
    <row r="12" spans="1:11" x14ac:dyDescent="0.2">
      <c r="A12" s="83">
        <v>5</v>
      </c>
      <c r="B12" s="74" t="s">
        <v>16</v>
      </c>
      <c r="C12" s="83"/>
      <c r="D12" s="86"/>
      <c r="E12" s="86">
        <v>6635522.7118200008</v>
      </c>
      <c r="F12" s="60"/>
      <c r="G12" s="158">
        <v>2267409.9760100003</v>
      </c>
      <c r="H12" s="90"/>
      <c r="I12" s="85">
        <v>3402633.6398900012</v>
      </c>
      <c r="J12" s="135">
        <f t="shared" si="1"/>
        <v>50.066978441969866</v>
      </c>
      <c r="K12" s="164">
        <f t="shared" si="0"/>
        <v>5.3832807249311285</v>
      </c>
    </row>
    <row r="13" spans="1:11" x14ac:dyDescent="0.2">
      <c r="A13" s="83">
        <v>6</v>
      </c>
      <c r="B13" s="74" t="s">
        <v>13</v>
      </c>
      <c r="C13" s="83"/>
      <c r="D13" s="86"/>
      <c r="E13" s="86">
        <v>7643342.8025200004</v>
      </c>
      <c r="F13" s="60"/>
      <c r="G13" s="158">
        <v>3326310.48031</v>
      </c>
      <c r="H13" s="90"/>
      <c r="I13" s="85">
        <v>3112332.1263799979</v>
      </c>
      <c r="J13" s="135">
        <f t="shared" si="1"/>
        <v>-6.4329038193109369</v>
      </c>
      <c r="K13" s="164">
        <f t="shared" si="0"/>
        <v>4.9239969149505587</v>
      </c>
    </row>
    <row r="14" spans="1:11" x14ac:dyDescent="0.25">
      <c r="A14" s="83">
        <v>7</v>
      </c>
      <c r="B14" s="74" t="s">
        <v>17</v>
      </c>
      <c r="C14" s="83" t="s">
        <v>18</v>
      </c>
      <c r="D14" s="86">
        <v>9991148.5996093806</v>
      </c>
      <c r="E14" s="86">
        <v>8276850.3929299992</v>
      </c>
      <c r="F14" s="58">
        <v>3402381.5996093801</v>
      </c>
      <c r="G14" s="157">
        <v>2728264.9307499998</v>
      </c>
      <c r="H14" s="26">
        <v>2374110.4799999902</v>
      </c>
      <c r="I14" s="150">
        <v>3098615.4448799998</v>
      </c>
      <c r="J14" s="135">
        <f t="shared" si="1"/>
        <v>13.574580311311294</v>
      </c>
      <c r="K14" s="164">
        <f t="shared" si="0"/>
        <v>4.9022958577861004</v>
      </c>
    </row>
    <row r="15" spans="1:11" x14ac:dyDescent="0.2">
      <c r="A15" s="83">
        <v>8</v>
      </c>
      <c r="B15" s="89" t="s">
        <v>85</v>
      </c>
      <c r="C15" s="83"/>
      <c r="D15" s="86"/>
      <c r="E15" s="86">
        <v>2146820.0491800001</v>
      </c>
      <c r="F15" s="131"/>
      <c r="G15" s="85">
        <v>1368190.3179199998</v>
      </c>
      <c r="H15" s="90"/>
      <c r="I15" s="85">
        <v>2890242.6788999992</v>
      </c>
      <c r="J15" s="135">
        <f t="shared" si="1"/>
        <v>111.24566085907622</v>
      </c>
      <c r="K15" s="164">
        <f t="shared" si="0"/>
        <v>4.5726308942853624</v>
      </c>
    </row>
    <row r="16" spans="1:11" x14ac:dyDescent="0.2">
      <c r="A16" s="83">
        <v>9</v>
      </c>
      <c r="B16" s="87" t="s">
        <v>10</v>
      </c>
      <c r="C16" s="83"/>
      <c r="D16" s="86"/>
      <c r="E16" s="86">
        <v>20509121.652819999</v>
      </c>
      <c r="F16" s="63"/>
      <c r="G16" s="157">
        <v>10873302.56229</v>
      </c>
      <c r="H16" s="90"/>
      <c r="I16" s="85">
        <v>2477080.9817400002</v>
      </c>
      <c r="J16" s="135">
        <f t="shared" si="1"/>
        <v>-77.218687997050381</v>
      </c>
      <c r="K16" s="164">
        <f t="shared" si="0"/>
        <v>3.9189709249819509</v>
      </c>
    </row>
    <row r="17" spans="1:11" x14ac:dyDescent="0.2">
      <c r="A17" s="83">
        <v>10</v>
      </c>
      <c r="B17" s="74" t="s">
        <v>81</v>
      </c>
      <c r="C17" s="83"/>
      <c r="D17" s="86"/>
      <c r="E17" s="86">
        <v>5226990.3631299995</v>
      </c>
      <c r="F17" s="60"/>
      <c r="G17" s="158">
        <v>2319397.81323</v>
      </c>
      <c r="H17" s="90"/>
      <c r="I17" s="85">
        <v>2142061.6525400002</v>
      </c>
      <c r="J17" s="135">
        <f t="shared" si="1"/>
        <v>-7.645784594538398</v>
      </c>
      <c r="K17" s="164">
        <f t="shared" si="0"/>
        <v>3.3889393999247832</v>
      </c>
    </row>
    <row r="18" spans="1:11" x14ac:dyDescent="0.2">
      <c r="A18" s="83">
        <v>11</v>
      </c>
      <c r="B18" s="74" t="s">
        <v>21</v>
      </c>
      <c r="C18" s="83" t="s">
        <v>18</v>
      </c>
      <c r="D18" s="86">
        <v>16594913.261032341</v>
      </c>
      <c r="E18" s="86">
        <v>3937266.32748</v>
      </c>
      <c r="F18" s="60">
        <v>10065530.450075587</v>
      </c>
      <c r="G18" s="159">
        <v>2232152.4814900002</v>
      </c>
      <c r="H18" s="90">
        <v>7182348.3821681822</v>
      </c>
      <c r="I18" s="85">
        <v>1871771.57388</v>
      </c>
      <c r="J18" s="135">
        <f t="shared" si="1"/>
        <v>-16.14499504843144</v>
      </c>
      <c r="K18" s="164">
        <f t="shared" si="0"/>
        <v>2.9613155283646542</v>
      </c>
    </row>
    <row r="19" spans="1:11" x14ac:dyDescent="0.25">
      <c r="A19" s="83">
        <v>12</v>
      </c>
      <c r="B19" s="74" t="s">
        <v>22</v>
      </c>
      <c r="C19" s="83"/>
      <c r="D19" s="86"/>
      <c r="E19" s="62">
        <v>3194100.16078</v>
      </c>
      <c r="F19" s="60"/>
      <c r="G19" s="157">
        <v>1468960.03455</v>
      </c>
      <c r="H19" s="90"/>
      <c r="I19" s="150">
        <v>1489035.4429200001</v>
      </c>
      <c r="J19" s="135">
        <f t="shared" si="1"/>
        <v>1.366640881836517</v>
      </c>
      <c r="K19" s="164">
        <f t="shared" si="0"/>
        <v>2.3557916152470812</v>
      </c>
    </row>
    <row r="20" spans="1:11" x14ac:dyDescent="0.25">
      <c r="A20" s="83">
        <v>13</v>
      </c>
      <c r="B20" s="88" t="s">
        <v>80</v>
      </c>
      <c r="C20" s="83"/>
      <c r="D20" s="86"/>
      <c r="E20" s="62">
        <v>3409073.1790900002</v>
      </c>
      <c r="F20" s="59"/>
      <c r="G20" s="157">
        <v>1101047.7643200001</v>
      </c>
      <c r="H20" s="90"/>
      <c r="I20" s="150">
        <v>1187362.7515400001</v>
      </c>
      <c r="J20" s="135">
        <f t="shared" si="1"/>
        <v>7.8393499371308053</v>
      </c>
      <c r="K20" s="164">
        <f t="shared" si="0"/>
        <v>1.8785175515025783</v>
      </c>
    </row>
    <row r="21" spans="1:11" x14ac:dyDescent="0.25">
      <c r="A21" s="83">
        <v>14</v>
      </c>
      <c r="B21" s="89" t="s">
        <v>84</v>
      </c>
      <c r="C21" s="83"/>
      <c r="D21" s="86"/>
      <c r="E21" s="62">
        <v>2189851.4911400001</v>
      </c>
      <c r="F21" s="131"/>
      <c r="G21" s="157">
        <v>304814.83130999998</v>
      </c>
      <c r="H21" s="90"/>
      <c r="I21" s="150">
        <v>1117375.2120000001</v>
      </c>
      <c r="J21" s="135">
        <f t="shared" si="1"/>
        <v>266.57508008972741</v>
      </c>
      <c r="K21" s="164">
        <f t="shared" si="0"/>
        <v>1.7677907990911088</v>
      </c>
    </row>
    <row r="22" spans="1:11" x14ac:dyDescent="0.2">
      <c r="A22" s="83">
        <v>15</v>
      </c>
      <c r="B22" s="74" t="s">
        <v>89</v>
      </c>
      <c r="C22" s="83"/>
      <c r="D22" s="86"/>
      <c r="E22" s="86">
        <v>2363864.57711</v>
      </c>
      <c r="F22" s="60"/>
      <c r="G22" s="158">
        <v>983058.05676999991</v>
      </c>
      <c r="H22" s="90"/>
      <c r="I22" s="85">
        <v>1028415.4194299999</v>
      </c>
      <c r="J22" s="135">
        <f t="shared" si="1"/>
        <v>4.6139047788315963</v>
      </c>
      <c r="K22" s="164">
        <f t="shared" si="0"/>
        <v>1.6270481898893039</v>
      </c>
    </row>
    <row r="23" spans="1:11" x14ac:dyDescent="0.2">
      <c r="A23" s="83">
        <v>16</v>
      </c>
      <c r="B23" s="74" t="s">
        <v>26</v>
      </c>
      <c r="C23" s="83"/>
      <c r="D23" s="86"/>
      <c r="E23" s="86">
        <v>1887672.3032800001</v>
      </c>
      <c r="F23" s="59"/>
      <c r="G23" s="159">
        <v>606943.98878000001</v>
      </c>
      <c r="H23" s="170"/>
      <c r="I23" s="85">
        <v>966069.99215999991</v>
      </c>
      <c r="J23" s="135">
        <f t="shared" si="1"/>
        <v>59.169546122677389</v>
      </c>
      <c r="K23" s="164">
        <f t="shared" si="0"/>
        <v>1.5284119650029138</v>
      </c>
    </row>
    <row r="24" spans="1:11" x14ac:dyDescent="0.2">
      <c r="A24" s="83">
        <v>17</v>
      </c>
      <c r="B24" s="74" t="s">
        <v>31</v>
      </c>
      <c r="C24" s="83" t="s">
        <v>18</v>
      </c>
      <c r="D24" s="86">
        <v>23013681.640138645</v>
      </c>
      <c r="E24" s="86">
        <v>1222233.42711</v>
      </c>
      <c r="F24" s="60">
        <v>11716246.339942932</v>
      </c>
      <c r="G24" s="159">
        <v>434929.59606000001</v>
      </c>
      <c r="H24" s="90">
        <v>7297086.8798828116</v>
      </c>
      <c r="I24" s="85">
        <v>805181.74000999995</v>
      </c>
      <c r="J24" s="135">
        <f t="shared" si="1"/>
        <v>85.129213395476171</v>
      </c>
      <c r="K24" s="164">
        <f t="shared" si="0"/>
        <v>1.2738718886005207</v>
      </c>
    </row>
    <row r="25" spans="1:11" x14ac:dyDescent="0.25">
      <c r="A25" s="83">
        <v>18</v>
      </c>
      <c r="B25" s="89" t="s">
        <v>96</v>
      </c>
      <c r="C25" s="83"/>
      <c r="D25" s="86"/>
      <c r="E25" s="86">
        <v>420354.52484999999</v>
      </c>
      <c r="F25" s="131"/>
      <c r="G25" s="157">
        <v>17503.33656</v>
      </c>
      <c r="H25" s="90"/>
      <c r="I25" s="150">
        <v>750622.75196000095</v>
      </c>
      <c r="J25" s="135">
        <f t="shared" si="1"/>
        <v>4188.4552290183519</v>
      </c>
      <c r="K25" s="164">
        <f t="shared" si="0"/>
        <v>1.1875545298058188</v>
      </c>
    </row>
    <row r="26" spans="1:11" x14ac:dyDescent="0.25">
      <c r="A26" s="83">
        <v>19</v>
      </c>
      <c r="B26" s="89" t="s">
        <v>97</v>
      </c>
      <c r="C26" s="83"/>
      <c r="D26" s="86"/>
      <c r="E26" s="86">
        <v>358950.86710999999</v>
      </c>
      <c r="F26" s="60"/>
      <c r="G26" s="157">
        <v>26704.119170000002</v>
      </c>
      <c r="H26" s="90"/>
      <c r="I26" s="150">
        <v>741730.270819998</v>
      </c>
      <c r="J26" s="135">
        <f t="shared" si="1"/>
        <v>2677.5874804111654</v>
      </c>
      <c r="K26" s="164">
        <f t="shared" si="0"/>
        <v>1.1734858032298543</v>
      </c>
    </row>
    <row r="27" spans="1:11" x14ac:dyDescent="0.2">
      <c r="A27" s="83">
        <v>20</v>
      </c>
      <c r="B27" s="74" t="s">
        <v>24</v>
      </c>
      <c r="C27" s="83"/>
      <c r="D27" s="86"/>
      <c r="E27" s="86">
        <v>2296093.2985700001</v>
      </c>
      <c r="F27" s="60"/>
      <c r="G27" s="158">
        <v>843602.65700999997</v>
      </c>
      <c r="H27" s="90"/>
      <c r="I27" s="85">
        <v>706081.87746999995</v>
      </c>
      <c r="J27" s="135">
        <f t="shared" si="1"/>
        <v>-16.301605785289723</v>
      </c>
      <c r="K27" s="164">
        <f t="shared" si="0"/>
        <v>1.1170867520519523</v>
      </c>
    </row>
    <row r="28" spans="1:11" x14ac:dyDescent="0.2">
      <c r="A28" s="83">
        <v>21</v>
      </c>
      <c r="B28" s="74" t="s">
        <v>36</v>
      </c>
      <c r="C28" s="83"/>
      <c r="D28" s="86"/>
      <c r="E28" s="86">
        <v>673615.77934000001</v>
      </c>
      <c r="F28" s="59"/>
      <c r="G28" s="159">
        <v>330280.12128999998</v>
      </c>
      <c r="H28" s="90"/>
      <c r="I28" s="85">
        <v>557139.6963800001</v>
      </c>
      <c r="J28" s="135">
        <f t="shared" si="1"/>
        <v>68.687020642943196</v>
      </c>
      <c r="K28" s="164">
        <f t="shared" si="0"/>
        <v>0.88144646354386647</v>
      </c>
    </row>
    <row r="29" spans="1:11" x14ac:dyDescent="0.25">
      <c r="A29" s="83">
        <v>22</v>
      </c>
      <c r="B29" s="89" t="s">
        <v>86</v>
      </c>
      <c r="C29" s="83"/>
      <c r="D29" s="86"/>
      <c r="E29" s="62">
        <v>1008800.42</v>
      </c>
      <c r="F29" s="131"/>
      <c r="G29" s="157">
        <v>213077.1</v>
      </c>
      <c r="H29" s="90"/>
      <c r="I29" s="150">
        <v>549030.91359000001</v>
      </c>
      <c r="J29" s="135">
        <f t="shared" si="1"/>
        <v>157.66772383799099</v>
      </c>
      <c r="K29" s="164">
        <f t="shared" si="0"/>
        <v>0.86861762014905664</v>
      </c>
    </row>
    <row r="30" spans="1:11" x14ac:dyDescent="0.2">
      <c r="A30" s="83">
        <v>23</v>
      </c>
      <c r="B30" s="91" t="s">
        <v>90</v>
      </c>
      <c r="C30" s="83"/>
      <c r="D30" s="86">
        <v>788947.56999969506</v>
      </c>
      <c r="E30" s="86">
        <v>698476.48921999987</v>
      </c>
      <c r="F30" s="60">
        <v>541632.56999969482</v>
      </c>
      <c r="G30" s="158">
        <v>423429.69725000003</v>
      </c>
      <c r="H30" s="90">
        <v>563895</v>
      </c>
      <c r="I30" s="85">
        <v>534808.65350999997</v>
      </c>
      <c r="J30" s="135">
        <f t="shared" si="1"/>
        <v>26.304002053554584</v>
      </c>
      <c r="K30" s="164">
        <f t="shared" si="0"/>
        <v>0.84611669096994679</v>
      </c>
    </row>
    <row r="31" spans="1:11" x14ac:dyDescent="0.2">
      <c r="A31" s="83">
        <v>24</v>
      </c>
      <c r="B31" s="74" t="s">
        <v>25</v>
      </c>
      <c r="C31" s="83"/>
      <c r="D31" s="86"/>
      <c r="E31" s="86">
        <v>1136557.6583699998</v>
      </c>
      <c r="F31" s="60"/>
      <c r="G31" s="159">
        <v>555393.47596000007</v>
      </c>
      <c r="H31" s="90"/>
      <c r="I31" s="85">
        <v>482704.35039000004</v>
      </c>
      <c r="J31" s="135">
        <f t="shared" si="1"/>
        <v>-13.08786089796186</v>
      </c>
      <c r="K31" s="164">
        <f t="shared" si="0"/>
        <v>0.76368287047761418</v>
      </c>
    </row>
    <row r="32" spans="1:11" x14ac:dyDescent="0.2">
      <c r="A32" s="83">
        <v>26</v>
      </c>
      <c r="B32" s="74" t="s">
        <v>27</v>
      </c>
      <c r="C32" s="83"/>
      <c r="D32" s="86"/>
      <c r="E32" s="86">
        <v>1078962.6788900001</v>
      </c>
      <c r="F32" s="59"/>
      <c r="G32" s="159">
        <v>516795.46833</v>
      </c>
      <c r="H32" s="90"/>
      <c r="I32" s="85">
        <v>462130.84032000008</v>
      </c>
      <c r="J32" s="135">
        <f t="shared" si="1"/>
        <v>-10.57761365180815</v>
      </c>
      <c r="K32" s="164">
        <f t="shared" si="0"/>
        <v>0.73113367713936595</v>
      </c>
    </row>
    <row r="33" spans="1:11" x14ac:dyDescent="0.25">
      <c r="A33" s="83">
        <v>27</v>
      </c>
      <c r="B33" s="74" t="s">
        <v>23</v>
      </c>
      <c r="C33" s="83" t="s">
        <v>18</v>
      </c>
      <c r="D33" s="62">
        <v>9815797</v>
      </c>
      <c r="E33" s="62">
        <v>1652330.24813</v>
      </c>
      <c r="F33" s="58">
        <v>3201466</v>
      </c>
      <c r="G33" s="157">
        <v>585482.70400000003</v>
      </c>
      <c r="H33" s="26"/>
      <c r="I33" s="150">
        <v>379592.05919</v>
      </c>
      <c r="J33" s="135">
        <f t="shared" si="1"/>
        <v>-35.165965348482786</v>
      </c>
      <c r="K33" s="164">
        <f t="shared" si="0"/>
        <v>0.60054970115457473</v>
      </c>
    </row>
    <row r="34" spans="1:11" x14ac:dyDescent="0.25">
      <c r="A34" s="83">
        <v>28</v>
      </c>
      <c r="B34" s="87" t="s">
        <v>9</v>
      </c>
      <c r="C34" s="83"/>
      <c r="D34" s="86"/>
      <c r="E34" s="62">
        <v>8475992.3474300001</v>
      </c>
      <c r="F34" s="59"/>
      <c r="G34" s="157">
        <v>6988136.8422900001</v>
      </c>
      <c r="H34" s="90"/>
      <c r="I34" s="150">
        <v>363154.51237000001</v>
      </c>
      <c r="J34" s="135">
        <f t="shared" si="1"/>
        <v>-94.803271307277456</v>
      </c>
      <c r="K34" s="164">
        <f t="shared" si="0"/>
        <v>0.57454398372326188</v>
      </c>
    </row>
    <row r="35" spans="1:11" x14ac:dyDescent="0.2">
      <c r="A35" s="83">
        <v>29</v>
      </c>
      <c r="B35" s="74" t="s">
        <v>33</v>
      </c>
      <c r="C35" s="83" t="s">
        <v>18</v>
      </c>
      <c r="D35" s="86">
        <v>3383446</v>
      </c>
      <c r="E35" s="86">
        <v>498122.57451000001</v>
      </c>
      <c r="F35" s="58">
        <v>1028635</v>
      </c>
      <c r="G35" s="157">
        <v>150501.71721</v>
      </c>
      <c r="H35" s="90">
        <v>1945847.7199707031</v>
      </c>
      <c r="I35" s="85">
        <v>279615.97940000001</v>
      </c>
      <c r="J35" s="135">
        <f t="shared" si="1"/>
        <v>85.78922857726775</v>
      </c>
      <c r="K35" s="164">
        <f t="shared" si="0"/>
        <v>0.44237830797893968</v>
      </c>
    </row>
    <row r="36" spans="1:11" x14ac:dyDescent="0.25">
      <c r="A36" s="83">
        <v>30</v>
      </c>
      <c r="B36" s="89" t="s">
        <v>87</v>
      </c>
      <c r="C36" s="83"/>
      <c r="D36" s="86"/>
      <c r="E36" s="86">
        <v>43865.523999999998</v>
      </c>
      <c r="F36" s="131"/>
      <c r="G36" s="157">
        <v>304814.83130999998</v>
      </c>
      <c r="H36" s="90"/>
      <c r="I36" s="150">
        <v>250679.4572</v>
      </c>
      <c r="J36" s="135">
        <f t="shared" si="1"/>
        <v>-17.760085320436303</v>
      </c>
      <c r="K36" s="164">
        <f t="shared" si="0"/>
        <v>0.39659805694643724</v>
      </c>
    </row>
    <row r="37" spans="1:11" x14ac:dyDescent="0.25">
      <c r="A37" s="83">
        <v>31</v>
      </c>
      <c r="B37" s="74" t="s">
        <v>30</v>
      </c>
      <c r="C37" s="83"/>
      <c r="D37" s="86"/>
      <c r="E37" s="86">
        <v>771406.41490000009</v>
      </c>
      <c r="F37" s="60"/>
      <c r="G37" s="159">
        <v>294164.90414</v>
      </c>
      <c r="H37" s="90"/>
      <c r="I37" s="149">
        <v>236466.99085</v>
      </c>
      <c r="J37" s="135">
        <f t="shared" si="1"/>
        <v>-19.614139034934027</v>
      </c>
      <c r="K37" s="164">
        <f t="shared" si="0"/>
        <v>0.37411262235284976</v>
      </c>
    </row>
    <row r="38" spans="1:11" x14ac:dyDescent="0.25">
      <c r="A38" s="83">
        <v>32</v>
      </c>
      <c r="B38" s="74" t="s">
        <v>28</v>
      </c>
      <c r="C38" s="83"/>
      <c r="D38" s="86"/>
      <c r="E38" s="62">
        <v>548482.79494000005</v>
      </c>
      <c r="F38" s="60"/>
      <c r="G38" s="157">
        <v>231035.86157000001</v>
      </c>
      <c r="H38" s="90"/>
      <c r="I38" s="150">
        <v>234871.77768999999</v>
      </c>
      <c r="J38" s="135">
        <f t="shared" si="1"/>
        <v>1.6603119939619262</v>
      </c>
      <c r="K38" s="164">
        <f t="shared" si="0"/>
        <v>0.37158884778137918</v>
      </c>
    </row>
    <row r="39" spans="1:11" x14ac:dyDescent="0.2">
      <c r="A39" s="83">
        <v>33</v>
      </c>
      <c r="B39" s="74" t="s">
        <v>29</v>
      </c>
      <c r="C39" s="83" t="s">
        <v>18</v>
      </c>
      <c r="D39" s="86">
        <v>44725.047472752623</v>
      </c>
      <c r="E39" s="86">
        <v>739232.76327</v>
      </c>
      <c r="F39" s="60"/>
      <c r="G39" s="158">
        <v>320919.28599</v>
      </c>
      <c r="H39" s="90"/>
      <c r="I39" s="85">
        <v>225742.72461999999</v>
      </c>
      <c r="J39" s="135">
        <f t="shared" si="1"/>
        <v>-29.657476357767337</v>
      </c>
      <c r="K39" s="164">
        <f t="shared" si="0"/>
        <v>0.35714584255963783</v>
      </c>
    </row>
    <row r="40" spans="1:11" x14ac:dyDescent="0.25">
      <c r="A40" s="83">
        <v>34</v>
      </c>
      <c r="B40" s="89" t="s">
        <v>19</v>
      </c>
      <c r="C40" s="83"/>
      <c r="D40" s="86"/>
      <c r="E40" s="62">
        <v>441836.81795</v>
      </c>
      <c r="F40" s="60"/>
      <c r="G40" s="157">
        <v>223141.12035000001</v>
      </c>
      <c r="H40" s="90"/>
      <c r="I40" s="150">
        <v>148726.29397</v>
      </c>
      <c r="J40" s="135">
        <f t="shared" si="1"/>
        <v>-33.348773306900711</v>
      </c>
      <c r="K40" s="164">
        <f t="shared" si="0"/>
        <v>0.2352987351424129</v>
      </c>
    </row>
    <row r="41" spans="1:11" x14ac:dyDescent="0.25">
      <c r="A41" s="83">
        <v>35</v>
      </c>
      <c r="B41" s="74" t="s">
        <v>32</v>
      </c>
      <c r="C41" s="83"/>
      <c r="D41" s="86"/>
      <c r="E41" s="62">
        <v>397478.62958000001</v>
      </c>
      <c r="F41" s="60"/>
      <c r="G41" s="157">
        <v>143794.19665999999</v>
      </c>
      <c r="H41" s="90"/>
      <c r="I41" s="150">
        <v>143568.87195999999</v>
      </c>
      <c r="J41" s="135">
        <f t="shared" si="1"/>
        <v>-0.15669943936109121</v>
      </c>
      <c r="K41" s="164">
        <f t="shared" si="0"/>
        <v>0.22713921712340387</v>
      </c>
    </row>
    <row r="42" spans="1:11" x14ac:dyDescent="0.2">
      <c r="A42" s="83">
        <v>36</v>
      </c>
      <c r="B42" s="74" t="s">
        <v>35</v>
      </c>
      <c r="C42" s="83" t="s">
        <v>18</v>
      </c>
      <c r="D42" s="86">
        <v>3349959.2519226102</v>
      </c>
      <c r="E42" s="86">
        <v>457706.66431000002</v>
      </c>
      <c r="F42" s="60">
        <v>1357883.599609375</v>
      </c>
      <c r="G42" s="159">
        <v>165386.35942000002</v>
      </c>
      <c r="H42" s="90">
        <v>834779.90087890602</v>
      </c>
      <c r="I42" s="132">
        <v>135896.10506</v>
      </c>
      <c r="J42" s="135">
        <f t="shared" si="1"/>
        <v>-17.831128554628435</v>
      </c>
      <c r="K42" s="164">
        <f>I41/I$47*100</f>
        <v>0.22713921712340387</v>
      </c>
    </row>
    <row r="43" spans="1:11" x14ac:dyDescent="0.25">
      <c r="A43" s="83">
        <v>37</v>
      </c>
      <c r="B43" s="89" t="s">
        <v>88</v>
      </c>
      <c r="C43" s="83"/>
      <c r="D43" s="86"/>
      <c r="E43" s="62">
        <v>427565.30391999998</v>
      </c>
      <c r="F43" s="131"/>
      <c r="G43" s="157">
        <v>101406.02363</v>
      </c>
      <c r="H43" s="90"/>
      <c r="I43" s="150">
        <v>88974.630130000005</v>
      </c>
      <c r="J43" s="135">
        <f t="shared" si="1"/>
        <v>-12.259028660228694</v>
      </c>
      <c r="K43" s="164">
        <f>I43/I$47*100</f>
        <v>0.1407660835922934</v>
      </c>
    </row>
    <row r="44" spans="1:11" x14ac:dyDescent="0.25">
      <c r="A44" s="83">
        <v>38</v>
      </c>
      <c r="B44" s="74" t="s">
        <v>37</v>
      </c>
      <c r="C44" s="83"/>
      <c r="D44" s="86"/>
      <c r="E44" s="62">
        <v>215244.29784000001</v>
      </c>
      <c r="F44" s="60"/>
      <c r="G44" s="157">
        <v>84973.280239999993</v>
      </c>
      <c r="H44" s="90"/>
      <c r="I44" s="150">
        <v>73919.652579999994</v>
      </c>
      <c r="J44" s="135">
        <f t="shared" si="1"/>
        <v>-13.008357013851807</v>
      </c>
      <c r="K44" s="164">
        <f>I44/I$47*100</f>
        <v>0.11694771845622018</v>
      </c>
    </row>
    <row r="45" spans="1:11" x14ac:dyDescent="0.25">
      <c r="A45" s="83">
        <v>39</v>
      </c>
      <c r="B45" s="89" t="s">
        <v>34</v>
      </c>
      <c r="C45" s="83"/>
      <c r="D45" s="86"/>
      <c r="E45" s="62">
        <v>188730.52700999999</v>
      </c>
      <c r="F45" s="60"/>
      <c r="G45" s="157">
        <v>98693.83713</v>
      </c>
      <c r="H45" s="90"/>
      <c r="I45" s="150">
        <v>23057.932499999999</v>
      </c>
      <c r="J45" s="135">
        <f t="shared" si="1"/>
        <v>-76.636907459958238</v>
      </c>
      <c r="K45" s="164">
        <f>I45/I$47*100</f>
        <v>3.6479779112518783E-2</v>
      </c>
    </row>
    <row r="46" spans="1:11" x14ac:dyDescent="0.2">
      <c r="A46" s="92">
        <v>40</v>
      </c>
      <c r="B46" s="93" t="s">
        <v>38</v>
      </c>
      <c r="C46" s="94"/>
      <c r="D46" s="90"/>
      <c r="E46" s="90">
        <f>E47-SUM(E8:E45)</f>
        <v>23918077.617210016</v>
      </c>
      <c r="F46" s="63"/>
      <c r="G46" s="172">
        <f>G47-SUM(G13:G45)</f>
        <v>26937892.316519991</v>
      </c>
      <c r="H46" s="90"/>
      <c r="I46" s="85">
        <f>I47-SUM(I8:I45)</f>
        <v>9724428.1177100167</v>
      </c>
      <c r="J46" s="135">
        <f t="shared" si="1"/>
        <v>-63.900560580434153</v>
      </c>
      <c r="K46" s="165">
        <f>I46/I$47*100</f>
        <v>15.384943542948971</v>
      </c>
    </row>
    <row r="47" spans="1:11" s="32" customFormat="1" x14ac:dyDescent="0.25">
      <c r="A47" s="95"/>
      <c r="B47" s="96" t="s">
        <v>39</v>
      </c>
      <c r="C47" s="95"/>
      <c r="D47" s="122"/>
      <c r="E47" s="136">
        <v>157140695.38870999</v>
      </c>
      <c r="F47" s="160"/>
      <c r="G47" s="161">
        <v>67304502.113810003</v>
      </c>
      <c r="H47" s="122"/>
      <c r="I47" s="174">
        <v>63207434.532099999</v>
      </c>
      <c r="J47" s="173">
        <f t="shared" si="1"/>
        <v>-6.0873603593144168</v>
      </c>
      <c r="K47" s="162">
        <f>I47/I$47*100</f>
        <v>100</v>
      </c>
    </row>
    <row r="48" spans="1:11" x14ac:dyDescent="0.25">
      <c r="E48" s="33"/>
    </row>
    <row r="49" spans="6:8" x14ac:dyDescent="0.25">
      <c r="F49" s="31"/>
      <c r="G49" s="30"/>
    </row>
    <row r="50" spans="6:8" x14ac:dyDescent="0.25">
      <c r="F50" s="28"/>
      <c r="H50" s="29"/>
    </row>
    <row r="53" spans="6:8" x14ac:dyDescent="0.25">
      <c r="F53" s="33"/>
      <c r="G53" s="146" t="s">
        <v>40</v>
      </c>
    </row>
  </sheetData>
  <sortState xmlns:xlrd2="http://schemas.microsoft.com/office/spreadsheetml/2017/richdata2" ref="B8:I45">
    <sortCondition descending="1" ref="I8"/>
  </sortState>
  <mergeCells count="8">
    <mergeCell ref="A1:K1"/>
    <mergeCell ref="A2:K2"/>
    <mergeCell ref="D6:E6"/>
    <mergeCell ref="F6:G6"/>
    <mergeCell ref="H6:I6"/>
    <mergeCell ref="D5:E5"/>
    <mergeCell ref="F5:G5"/>
    <mergeCell ref="H5:I5"/>
  </mergeCells>
  <conditionalFormatting sqref="F16">
    <cfRule type="expression" dxfId="28" priority="7">
      <formula>$A10="Total"</formula>
    </cfRule>
  </conditionalFormatting>
  <conditionalFormatting sqref="F17">
    <cfRule type="expression" dxfId="27" priority="127">
      <formula>$A10="Total"</formula>
    </cfRule>
  </conditionalFormatting>
  <conditionalFormatting sqref="F18">
    <cfRule type="expression" dxfId="26" priority="12">
      <formula>$A16="Total"</formula>
    </cfRule>
  </conditionalFormatting>
  <conditionalFormatting sqref="F20">
    <cfRule type="expression" dxfId="25" priority="3">
      <formula>$A21="Total"</formula>
    </cfRule>
  </conditionalFormatting>
  <conditionalFormatting sqref="F22">
    <cfRule type="expression" dxfId="24" priority="211">
      <formula>$A23="Total"</formula>
    </cfRule>
  </conditionalFormatting>
  <conditionalFormatting sqref="F23 F39">
    <cfRule type="expression" dxfId="23" priority="5">
      <formula>$A23="Total"</formula>
    </cfRule>
  </conditionalFormatting>
  <conditionalFormatting sqref="F24">
    <cfRule type="expression" dxfId="22" priority="122">
      <formula>$A22="Total"</formula>
    </cfRule>
  </conditionalFormatting>
  <conditionalFormatting sqref="F26 F28">
    <cfRule type="expression" dxfId="21" priority="162">
      <formula>$A30="Total"</formula>
    </cfRule>
  </conditionalFormatting>
  <conditionalFormatting sqref="F26">
    <cfRule type="expression" dxfId="20" priority="10">
      <formula>$A22="Total"</formula>
    </cfRule>
  </conditionalFormatting>
  <conditionalFormatting sqref="F27">
    <cfRule type="expression" dxfId="19" priority="14">
      <formula>$A22="Total"</formula>
    </cfRule>
  </conditionalFormatting>
  <conditionalFormatting sqref="F28">
    <cfRule type="expression" dxfId="18" priority="15">
      <formula>$A30="Total"</formula>
    </cfRule>
  </conditionalFormatting>
  <conditionalFormatting sqref="F30">
    <cfRule type="expression" dxfId="17" priority="121">
      <formula>$A29="Total"</formula>
    </cfRule>
  </conditionalFormatting>
  <conditionalFormatting sqref="F31">
    <cfRule type="expression" dxfId="16" priority="8">
      <formula>$A24="Total"</formula>
    </cfRule>
  </conditionalFormatting>
  <conditionalFormatting sqref="F32">
    <cfRule type="expression" dxfId="15" priority="128">
      <formula>$A24="Total"</formula>
    </cfRule>
  </conditionalFormatting>
  <conditionalFormatting sqref="F33">
    <cfRule type="expression" dxfId="14" priority="2">
      <formula>$A29="Total"</formula>
    </cfRule>
  </conditionalFormatting>
  <conditionalFormatting sqref="F34">
    <cfRule type="expression" dxfId="13" priority="1">
      <formula>$A27="Total"</formula>
    </cfRule>
  </conditionalFormatting>
  <conditionalFormatting sqref="F35:F36">
    <cfRule type="expression" dxfId="12" priority="16">
      <formula>$A33="Total"</formula>
    </cfRule>
  </conditionalFormatting>
  <conditionalFormatting sqref="F37">
    <cfRule type="expression" dxfId="11" priority="18">
      <formula>$A34="Total"</formula>
    </cfRule>
    <cfRule type="expression" dxfId="10" priority="286">
      <formula>$A39="Total"</formula>
    </cfRule>
  </conditionalFormatting>
  <conditionalFormatting sqref="F38">
    <cfRule type="expression" dxfId="9" priority="313">
      <formula>$A33="Total"</formula>
    </cfRule>
  </conditionalFormatting>
  <conditionalFormatting sqref="F46">
    <cfRule type="expression" dxfId="8" priority="11">
      <formula>$A40="Total"</formula>
    </cfRule>
  </conditionalFormatting>
  <conditionalFormatting sqref="F12:G12">
    <cfRule type="expression" dxfId="7" priority="125">
      <formula>$A20="Total"</formula>
    </cfRule>
  </conditionalFormatting>
  <conditionalFormatting sqref="F12:G13 F15:G17 F17:F18 F20 F22:F24 F26:F28 F30:F39 F35:G35 F40:G40 F46">
    <cfRule type="cellIs" dxfId="6" priority="245" operator="greaterThanOrEqual">
      <formula>0</formula>
    </cfRule>
  </conditionalFormatting>
  <conditionalFormatting sqref="F13:G13">
    <cfRule type="expression" dxfId="5" priority="148">
      <formula>$A18="Total"</formula>
    </cfRule>
  </conditionalFormatting>
  <conditionalFormatting sqref="F15:G15">
    <cfRule type="expression" dxfId="4" priority="4">
      <formula>$A19="Total"</formula>
    </cfRule>
  </conditionalFormatting>
  <conditionalFormatting sqref="F16:G16">
    <cfRule type="expression" dxfId="3" priority="194">
      <formula>$A19="Total"</formula>
    </cfRule>
  </conditionalFormatting>
  <conditionalFormatting sqref="F17:G17">
    <cfRule type="expression" dxfId="2" priority="20">
      <formula>$A18="Total"</formula>
    </cfRule>
  </conditionalFormatting>
  <conditionalFormatting sqref="F35:G35">
    <cfRule type="expression" dxfId="1" priority="126">
      <formula>$A32="Total"</formula>
    </cfRule>
  </conditionalFormatting>
  <conditionalFormatting sqref="F40:G40">
    <cfRule type="expression" dxfId="0" priority="6">
      <formula>$A32="Total"</formula>
    </cfRule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9"/>
  <sheetViews>
    <sheetView topLeftCell="A4" workbookViewId="0">
      <selection activeCell="C10" sqref="C10"/>
    </sheetView>
  </sheetViews>
  <sheetFormatPr defaultRowHeight="18.75" x14ac:dyDescent="0.25"/>
  <cols>
    <col min="1" max="1" width="3.85546875" style="4" bestFit="1" customWidth="1"/>
    <col min="2" max="2" width="41.7109375" style="130" bestFit="1" customWidth="1"/>
    <col min="3" max="3" width="13.5703125" style="5" bestFit="1" customWidth="1"/>
    <col min="4" max="5" width="17.42578125" style="2" bestFit="1" customWidth="1"/>
    <col min="6" max="6" width="10.28515625" style="1" bestFit="1" customWidth="1"/>
    <col min="7" max="7" width="11" style="1" bestFit="1" customWidth="1"/>
    <col min="8" max="16384" width="9.140625" style="1"/>
  </cols>
  <sheetData>
    <row r="1" spans="1:7" ht="15" x14ac:dyDescent="0.25">
      <c r="A1" s="205" t="s">
        <v>99</v>
      </c>
      <c r="B1" s="205"/>
      <c r="C1" s="205"/>
      <c r="D1" s="205"/>
      <c r="E1" s="205"/>
      <c r="F1" s="205"/>
      <c r="G1" s="205"/>
    </row>
    <row r="2" spans="1:7" ht="15" customHeight="1" x14ac:dyDescent="0.25">
      <c r="A2" s="206" t="s">
        <v>108</v>
      </c>
      <c r="B2" s="206"/>
      <c r="C2" s="206"/>
      <c r="D2" s="206"/>
      <c r="E2" s="206"/>
      <c r="F2" s="206"/>
      <c r="G2" s="206"/>
    </row>
    <row r="3" spans="1:7" ht="15" customHeight="1" x14ac:dyDescent="0.25">
      <c r="A3" s="57"/>
      <c r="B3" s="128"/>
      <c r="C3" s="57" t="s">
        <v>100</v>
      </c>
      <c r="D3" s="57"/>
      <c r="E3" s="57"/>
      <c r="F3" s="57"/>
      <c r="G3" s="57"/>
    </row>
    <row r="4" spans="1:7" x14ac:dyDescent="0.25">
      <c r="A4" s="3"/>
      <c r="B4" s="129"/>
      <c r="E4" s="27" t="s">
        <v>0</v>
      </c>
    </row>
    <row r="5" spans="1:7" ht="38.25" x14ac:dyDescent="0.25">
      <c r="A5" s="97" t="s">
        <v>3</v>
      </c>
      <c r="B5" s="98" t="s">
        <v>4</v>
      </c>
      <c r="C5" s="99" t="s">
        <v>82</v>
      </c>
      <c r="D5" s="99" t="s">
        <v>82</v>
      </c>
      <c r="E5" s="99" t="s">
        <v>91</v>
      </c>
      <c r="F5" s="100" t="s">
        <v>93</v>
      </c>
      <c r="G5" s="101" t="s">
        <v>109</v>
      </c>
    </row>
    <row r="6" spans="1:7" ht="15" x14ac:dyDescent="0.2">
      <c r="A6" s="53"/>
      <c r="B6" s="102"/>
      <c r="C6" s="103" t="s">
        <v>71</v>
      </c>
      <c r="D6" s="104" t="s">
        <v>110</v>
      </c>
      <c r="E6" s="104" t="s">
        <v>110</v>
      </c>
      <c r="F6" s="105"/>
      <c r="G6" s="106" t="s">
        <v>91</v>
      </c>
    </row>
    <row r="7" spans="1:7" ht="15" x14ac:dyDescent="0.2">
      <c r="A7" s="107">
        <v>1</v>
      </c>
      <c r="B7" s="108" t="s">
        <v>41</v>
      </c>
      <c r="C7" s="109">
        <v>309701875.94150275</v>
      </c>
      <c r="D7" s="110">
        <v>121086550.96321961</v>
      </c>
      <c r="E7" s="175">
        <v>116229667.99980205</v>
      </c>
      <c r="F7" s="177">
        <f>E7/D7*100-100</f>
        <v>-4.0110837452896391</v>
      </c>
      <c r="G7" s="111">
        <f>E7/E$34*100</f>
        <v>18.098418820797775</v>
      </c>
    </row>
    <row r="8" spans="1:7" ht="15" x14ac:dyDescent="0.2">
      <c r="A8" s="112">
        <v>2</v>
      </c>
      <c r="B8" s="113" t="s">
        <v>42</v>
      </c>
      <c r="C8" s="114">
        <v>167293495.77317399</v>
      </c>
      <c r="D8" s="115">
        <v>63902229.430824704</v>
      </c>
      <c r="E8" s="59">
        <v>60970681.957493886</v>
      </c>
      <c r="F8" s="178">
        <f t="shared" ref="F8:F34" si="0">E8/D8*100-100</f>
        <v>-4.5875511690938282</v>
      </c>
      <c r="G8" s="116">
        <f t="shared" ref="G8:G34" si="1">E8/E$34*100</f>
        <v>9.4939007987036685</v>
      </c>
    </row>
    <row r="9" spans="1:7" ht="15" x14ac:dyDescent="0.2">
      <c r="A9" s="112">
        <v>3</v>
      </c>
      <c r="B9" s="113" t="s">
        <v>43</v>
      </c>
      <c r="C9" s="117">
        <v>100977196.97813401</v>
      </c>
      <c r="D9" s="117">
        <v>41152022.070231698</v>
      </c>
      <c r="E9" s="58">
        <v>39424245.620182604</v>
      </c>
      <c r="F9" s="178">
        <f t="shared" si="0"/>
        <v>-4.1985213924613447</v>
      </c>
      <c r="G9" s="116">
        <f t="shared" si="1"/>
        <v>6.1388500991784847</v>
      </c>
    </row>
    <row r="10" spans="1:7" ht="15" x14ac:dyDescent="0.2">
      <c r="A10" s="112">
        <v>4</v>
      </c>
      <c r="B10" s="113" t="s">
        <v>44</v>
      </c>
      <c r="C10" s="117">
        <v>51968515.173382998</v>
      </c>
      <c r="D10" s="117">
        <v>23343081.633992601</v>
      </c>
      <c r="E10" s="58">
        <v>29202160.781399</v>
      </c>
      <c r="F10" s="178">
        <f t="shared" si="0"/>
        <v>25.099852878354795</v>
      </c>
      <c r="G10" s="116">
        <f t="shared" si="1"/>
        <v>4.5471431295401663</v>
      </c>
    </row>
    <row r="11" spans="1:7" ht="15" x14ac:dyDescent="0.2">
      <c r="A11" s="112">
        <v>5</v>
      </c>
      <c r="B11" s="113" t="s">
        <v>46</v>
      </c>
      <c r="C11" s="114">
        <v>65167320.601329669</v>
      </c>
      <c r="D11" s="115">
        <v>26389025.267116025</v>
      </c>
      <c r="E11" s="59">
        <v>28026976.16709134</v>
      </c>
      <c r="F11" s="178">
        <f t="shared" si="0"/>
        <v>6.2069397539150657</v>
      </c>
      <c r="G11" s="116">
        <f t="shared" si="1"/>
        <v>4.3641521281244691</v>
      </c>
    </row>
    <row r="12" spans="1:7" ht="15" x14ac:dyDescent="0.2">
      <c r="A12" s="112">
        <v>6</v>
      </c>
      <c r="B12" s="113" t="s">
        <v>49</v>
      </c>
      <c r="C12" s="114">
        <v>25927194.582314253</v>
      </c>
      <c r="D12" s="115">
        <v>12232916.474103909</v>
      </c>
      <c r="E12" s="59">
        <v>17933732.40282416</v>
      </c>
      <c r="F12" s="178">
        <f t="shared" si="0"/>
        <v>46.602263170752565</v>
      </c>
      <c r="G12" s="116">
        <f t="shared" si="1"/>
        <v>2.7925073316648938</v>
      </c>
    </row>
    <row r="13" spans="1:7" ht="15" x14ac:dyDescent="0.2">
      <c r="A13" s="112">
        <v>7</v>
      </c>
      <c r="B13" s="113" t="s">
        <v>45</v>
      </c>
      <c r="C13" s="117">
        <v>56625347.193611801</v>
      </c>
      <c r="D13" s="117">
        <v>20311706.766321201</v>
      </c>
      <c r="E13" s="58">
        <v>17931977.060913999</v>
      </c>
      <c r="F13" s="178">
        <f t="shared" si="0"/>
        <v>-11.716049925223544</v>
      </c>
      <c r="G13" s="116">
        <f t="shared" si="1"/>
        <v>2.7922340028873922</v>
      </c>
    </row>
    <row r="14" spans="1:7" ht="15" x14ac:dyDescent="0.2">
      <c r="A14" s="112">
        <v>8</v>
      </c>
      <c r="B14" s="113" t="s">
        <v>48</v>
      </c>
      <c r="C14" s="114">
        <v>36310545.544792324</v>
      </c>
      <c r="D14" s="115">
        <v>16518882.80074648</v>
      </c>
      <c r="E14" s="59">
        <v>17213163.97840666</v>
      </c>
      <c r="F14" s="178">
        <f t="shared" si="0"/>
        <v>4.2029548004832691</v>
      </c>
      <c r="G14" s="116">
        <f t="shared" si="1"/>
        <v>2.6803057796982093</v>
      </c>
    </row>
    <row r="15" spans="1:7" ht="15" x14ac:dyDescent="0.2">
      <c r="A15" s="112">
        <v>9</v>
      </c>
      <c r="B15" s="113" t="s">
        <v>47</v>
      </c>
      <c r="C15" s="117">
        <v>44644558.386260897</v>
      </c>
      <c r="D15" s="117">
        <v>19138014.553011298</v>
      </c>
      <c r="E15" s="58">
        <v>16806626.367132999</v>
      </c>
      <c r="F15" s="178">
        <f t="shared" si="0"/>
        <v>-12.181975196123275</v>
      </c>
      <c r="G15" s="116">
        <f t="shared" si="1"/>
        <v>2.6170027686696486</v>
      </c>
    </row>
    <row r="16" spans="1:7" ht="15" x14ac:dyDescent="0.2">
      <c r="A16" s="112">
        <v>10</v>
      </c>
      <c r="B16" s="113" t="s">
        <v>51</v>
      </c>
      <c r="C16" s="117">
        <v>40696587.884452097</v>
      </c>
      <c r="D16" s="117">
        <v>15165086.995897001</v>
      </c>
      <c r="E16" s="58">
        <v>15176207.565938501</v>
      </c>
      <c r="F16" s="178">
        <f t="shared" si="0"/>
        <v>7.3330077463509724E-2</v>
      </c>
      <c r="G16" s="116">
        <f t="shared" si="1"/>
        <v>2.3631260879122769</v>
      </c>
    </row>
    <row r="17" spans="1:7" ht="15" x14ac:dyDescent="0.2">
      <c r="A17" s="112">
        <v>11</v>
      </c>
      <c r="B17" s="113" t="s">
        <v>55</v>
      </c>
      <c r="C17" s="114">
        <v>43899890.685761705</v>
      </c>
      <c r="D17" s="115">
        <v>26444524.585918002</v>
      </c>
      <c r="E17" s="59">
        <v>10858228.947117189</v>
      </c>
      <c r="F17" s="178">
        <f t="shared" si="0"/>
        <v>-58.939594804062715</v>
      </c>
      <c r="G17" s="116">
        <f t="shared" si="1"/>
        <v>1.6907625954620438</v>
      </c>
    </row>
    <row r="18" spans="1:7" ht="15" x14ac:dyDescent="0.2">
      <c r="A18" s="112">
        <v>12</v>
      </c>
      <c r="B18" s="113" t="s">
        <v>52</v>
      </c>
      <c r="C18" s="114">
        <v>25422397.600855205</v>
      </c>
      <c r="D18" s="115">
        <v>10856144.002577506</v>
      </c>
      <c r="E18" s="59">
        <v>9739949.2913971711</v>
      </c>
      <c r="F18" s="178">
        <f t="shared" si="0"/>
        <v>-10.281686673604582</v>
      </c>
      <c r="G18" s="116">
        <f t="shared" si="1"/>
        <v>1.5166324106624718</v>
      </c>
    </row>
    <row r="19" spans="1:7" ht="15" x14ac:dyDescent="0.2">
      <c r="A19" s="112">
        <v>13</v>
      </c>
      <c r="B19" s="118" t="s">
        <v>57</v>
      </c>
      <c r="C19" s="114">
        <v>21779478.14011256</v>
      </c>
      <c r="D19" s="115">
        <v>8918328.6826489102</v>
      </c>
      <c r="E19" s="59">
        <v>9686251.1838967707</v>
      </c>
      <c r="F19" s="178">
        <f t="shared" si="0"/>
        <v>8.6106099985067317</v>
      </c>
      <c r="G19" s="116">
        <f t="shared" si="1"/>
        <v>1.5082709410295367</v>
      </c>
    </row>
    <row r="20" spans="1:7" ht="15" x14ac:dyDescent="0.2">
      <c r="A20" s="112">
        <v>14</v>
      </c>
      <c r="B20" s="113" t="s">
        <v>56</v>
      </c>
      <c r="C20" s="114">
        <v>19237325.52752123</v>
      </c>
      <c r="D20" s="115">
        <v>8100230.6437330805</v>
      </c>
      <c r="E20" s="59">
        <v>7235621.3693780899</v>
      </c>
      <c r="F20" s="178">
        <f t="shared" si="0"/>
        <v>-10.673884638382674</v>
      </c>
      <c r="G20" s="116">
        <f t="shared" si="1"/>
        <v>1.1266771059859004</v>
      </c>
    </row>
    <row r="21" spans="1:7" ht="15" x14ac:dyDescent="0.2">
      <c r="A21" s="112">
        <v>15</v>
      </c>
      <c r="B21" s="113" t="s">
        <v>53</v>
      </c>
      <c r="C21" s="117">
        <v>35583768.979909897</v>
      </c>
      <c r="D21" s="117">
        <v>20680231.743999999</v>
      </c>
      <c r="E21" s="58">
        <v>7211908.2985399803</v>
      </c>
      <c r="F21" s="178">
        <f t="shared" si="0"/>
        <v>-65.126559567532951</v>
      </c>
      <c r="G21" s="116">
        <f t="shared" si="1"/>
        <v>1.1229846830878494</v>
      </c>
    </row>
    <row r="22" spans="1:7" ht="15" x14ac:dyDescent="0.2">
      <c r="A22" s="112">
        <v>16</v>
      </c>
      <c r="B22" s="114" t="s">
        <v>65</v>
      </c>
      <c r="C22" s="117">
        <v>18043384.461399902</v>
      </c>
      <c r="D22" s="117">
        <v>6279796.1114999996</v>
      </c>
      <c r="E22" s="58">
        <v>6746212.0833599204</v>
      </c>
      <c r="F22" s="178">
        <f t="shared" si="0"/>
        <v>7.4272470567282767</v>
      </c>
      <c r="G22" s="116">
        <f t="shared" si="1"/>
        <v>1.0504699345676745</v>
      </c>
    </row>
    <row r="23" spans="1:7" ht="15" x14ac:dyDescent="0.2">
      <c r="A23" s="112">
        <v>17</v>
      </c>
      <c r="B23" s="118" t="s">
        <v>59</v>
      </c>
      <c r="C23" s="117">
        <v>13589817.127872501</v>
      </c>
      <c r="D23" s="117">
        <v>5282935.2835516501</v>
      </c>
      <c r="E23" s="58">
        <v>6233754.7644730499</v>
      </c>
      <c r="F23" s="178">
        <f t="shared" si="0"/>
        <v>17.997939211592538</v>
      </c>
      <c r="G23" s="116">
        <f t="shared" si="1"/>
        <v>0.97067389501421453</v>
      </c>
    </row>
    <row r="24" spans="1:7" ht="15" x14ac:dyDescent="0.2">
      <c r="A24" s="112">
        <v>18</v>
      </c>
      <c r="B24" s="118" t="s">
        <v>58</v>
      </c>
      <c r="C24" s="117">
        <v>15012155.524082899</v>
      </c>
      <c r="D24" s="117">
        <v>5917201.4474108797</v>
      </c>
      <c r="E24" s="58">
        <v>5939809.0886931298</v>
      </c>
      <c r="F24" s="178">
        <f t="shared" si="0"/>
        <v>0.38206644615999608</v>
      </c>
      <c r="G24" s="116">
        <f>E27/E$34*100</f>
        <v>0.6710105394548852</v>
      </c>
    </row>
    <row r="25" spans="1:7" ht="15" x14ac:dyDescent="0.2">
      <c r="A25" s="112">
        <v>19</v>
      </c>
      <c r="B25" s="113" t="s">
        <v>54</v>
      </c>
      <c r="C25" s="117">
        <v>25915487.19675</v>
      </c>
      <c r="D25" s="117">
        <v>14337002.39775</v>
      </c>
      <c r="E25" s="58">
        <v>5658045.6924999999</v>
      </c>
      <c r="F25" s="178">
        <f t="shared" si="0"/>
        <v>-60.535364816651253</v>
      </c>
      <c r="G25" s="116">
        <f t="shared" si="1"/>
        <v>0.88102876324356527</v>
      </c>
    </row>
    <row r="26" spans="1:7" ht="15" x14ac:dyDescent="0.2">
      <c r="A26" s="112">
        <v>20</v>
      </c>
      <c r="B26" s="113" t="s">
        <v>50</v>
      </c>
      <c r="C26" s="117">
        <v>6123690.1516296798</v>
      </c>
      <c r="D26" s="117">
        <v>2594443.5742430799</v>
      </c>
      <c r="E26" s="58">
        <v>4585181.1818037098</v>
      </c>
      <c r="F26" s="178">
        <f t="shared" si="0"/>
        <v>76.730811466632929</v>
      </c>
      <c r="G26" s="116">
        <f t="shared" si="1"/>
        <v>0.71397028680891861</v>
      </c>
    </row>
    <row r="27" spans="1:7" ht="15" x14ac:dyDescent="0.2">
      <c r="A27" s="112">
        <v>21</v>
      </c>
      <c r="B27" s="118" t="s">
        <v>62</v>
      </c>
      <c r="C27" s="117">
        <v>9365481.6260078102</v>
      </c>
      <c r="D27" s="117">
        <v>3441849.694875</v>
      </c>
      <c r="E27" s="58">
        <v>4309289.8334071999</v>
      </c>
      <c r="F27" s="178">
        <f t="shared" si="0"/>
        <v>25.202731537749585</v>
      </c>
      <c r="G27" s="116">
        <f t="shared" si="1"/>
        <v>0.6710105394548852</v>
      </c>
    </row>
    <row r="28" spans="1:7" ht="15" x14ac:dyDescent="0.2">
      <c r="A28" s="112">
        <v>22</v>
      </c>
      <c r="B28" s="118" t="s">
        <v>61</v>
      </c>
      <c r="C28" s="117">
        <v>10278834.005137499</v>
      </c>
      <c r="D28" s="117">
        <v>3537346.9655394698</v>
      </c>
      <c r="E28" s="58">
        <v>3884669.9914476699</v>
      </c>
      <c r="F28" s="178">
        <f t="shared" si="0"/>
        <v>9.8187435185688798</v>
      </c>
      <c r="G28" s="116">
        <f t="shared" si="1"/>
        <v>0.60489189804727472</v>
      </c>
    </row>
    <row r="29" spans="1:7" ht="15" x14ac:dyDescent="0.2">
      <c r="A29" s="112">
        <v>23</v>
      </c>
      <c r="B29" s="118" t="s">
        <v>36</v>
      </c>
      <c r="C29" s="117">
        <v>7558173.6081976499</v>
      </c>
      <c r="D29" s="117">
        <v>3468094.3274279698</v>
      </c>
      <c r="E29" s="58">
        <v>3768591.14005554</v>
      </c>
      <c r="F29" s="178">
        <f t="shared" si="0"/>
        <v>8.6646089828365831</v>
      </c>
      <c r="G29" s="116">
        <f t="shared" si="1"/>
        <v>0.5868169632661181</v>
      </c>
    </row>
    <row r="30" spans="1:7" ht="15" x14ac:dyDescent="0.2">
      <c r="A30" s="112">
        <v>24</v>
      </c>
      <c r="B30" s="113" t="s">
        <v>64</v>
      </c>
      <c r="C30" s="117">
        <v>4851707.71937076</v>
      </c>
      <c r="D30" s="117">
        <v>1959474.3148904899</v>
      </c>
      <c r="E30" s="58">
        <v>2420571.43673797</v>
      </c>
      <c r="F30" s="178">
        <f t="shared" si="0"/>
        <v>23.531674712115304</v>
      </c>
      <c r="G30" s="116">
        <f t="shared" si="1"/>
        <v>0.3769133681756589</v>
      </c>
    </row>
    <row r="31" spans="1:7" ht="15" x14ac:dyDescent="0.2">
      <c r="A31" s="112">
        <v>25</v>
      </c>
      <c r="B31" s="118" t="s">
        <v>63</v>
      </c>
      <c r="C31" s="117">
        <v>5557554.6423917999</v>
      </c>
      <c r="D31" s="117">
        <v>1848091.41165028</v>
      </c>
      <c r="E31" s="58">
        <v>1644524.5530439799</v>
      </c>
      <c r="F31" s="178">
        <f t="shared" si="0"/>
        <v>-11.014977794010861</v>
      </c>
      <c r="G31" s="116">
        <f t="shared" si="1"/>
        <v>0.25607312344836008</v>
      </c>
    </row>
    <row r="32" spans="1:7" ht="15" x14ac:dyDescent="0.2">
      <c r="A32" s="112">
        <v>26</v>
      </c>
      <c r="B32" s="113" t="s">
        <v>60</v>
      </c>
      <c r="C32" s="114">
        <v>2730402.67833038</v>
      </c>
      <c r="D32" s="115">
        <v>860386.12597265653</v>
      </c>
      <c r="E32" s="59">
        <v>1623217.8471513621</v>
      </c>
      <c r="F32" s="178">
        <f t="shared" si="0"/>
        <v>88.661555335557409</v>
      </c>
      <c r="G32" s="116">
        <f t="shared" si="1"/>
        <v>0.25275540178940453</v>
      </c>
    </row>
    <row r="33" spans="1:7" ht="15" x14ac:dyDescent="0.25">
      <c r="A33" s="119">
        <v>27</v>
      </c>
      <c r="B33" s="120" t="s">
        <v>38</v>
      </c>
      <c r="C33" s="121">
        <f>C34-SUM(C7:C32)</f>
        <v>447469581.84330392</v>
      </c>
      <c r="D33" s="121">
        <f>D34-SUM(D7:D32)</f>
        <v>180980851.74686545</v>
      </c>
      <c r="E33" s="59">
        <f>E34-SUM(E7:E32)</f>
        <v>191747697.34263414</v>
      </c>
      <c r="F33" s="178">
        <f t="shared" si="0"/>
        <v>5.9491628489118256</v>
      </c>
      <c r="G33" s="116">
        <f t="shared" si="1"/>
        <v>29.857524280603432</v>
      </c>
    </row>
    <row r="34" spans="1:7" s="141" customFormat="1" ht="15" x14ac:dyDescent="0.2">
      <c r="A34" s="138"/>
      <c r="B34" s="138" t="s">
        <v>39</v>
      </c>
      <c r="C34" s="139">
        <v>1611731769.57759</v>
      </c>
      <c r="D34" s="155">
        <v>664746450.01601899</v>
      </c>
      <c r="E34" s="176">
        <v>642208963.94682205</v>
      </c>
      <c r="F34" s="179">
        <f t="shared" si="0"/>
        <v>-3.3903883305663243</v>
      </c>
      <c r="G34" s="140">
        <f t="shared" si="1"/>
        <v>100</v>
      </c>
    </row>
    <row r="39" spans="1:7" x14ac:dyDescent="0.25">
      <c r="D39" s="6"/>
    </row>
  </sheetData>
  <sortState xmlns:xlrd2="http://schemas.microsoft.com/office/spreadsheetml/2017/richdata2" ref="B7:E32">
    <sortCondition descending="1" ref="E7"/>
  </sortState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44"/>
  <sheetViews>
    <sheetView topLeftCell="A7" zoomScale="115" zoomScaleNormal="115" workbookViewId="0">
      <selection activeCell="D44" sqref="D44"/>
    </sheetView>
  </sheetViews>
  <sheetFormatPr defaultRowHeight="15" x14ac:dyDescent="0.25"/>
  <cols>
    <col min="1" max="1" width="7.85546875" style="54" bestFit="1" customWidth="1"/>
    <col min="2" max="2" width="20" bestFit="1" customWidth="1"/>
    <col min="3" max="3" width="15.28515625" style="65" bestFit="1" customWidth="1"/>
    <col min="4" max="4" width="15.5703125" style="65" customWidth="1"/>
    <col min="5" max="5" width="11.85546875" style="126" bestFit="1" customWidth="1"/>
    <col min="6" max="6" width="11.140625" bestFit="1" customWidth="1"/>
  </cols>
  <sheetData>
    <row r="1" spans="1:5" x14ac:dyDescent="0.25">
      <c r="A1" s="207" t="s">
        <v>66</v>
      </c>
      <c r="B1" s="207"/>
      <c r="C1" s="207"/>
      <c r="D1" s="207"/>
      <c r="E1" s="207"/>
    </row>
    <row r="2" spans="1:5" x14ac:dyDescent="0.25">
      <c r="A2" s="208" t="s">
        <v>113</v>
      </c>
      <c r="B2" s="208"/>
      <c r="C2" s="208"/>
      <c r="D2" s="208"/>
      <c r="E2" s="208"/>
    </row>
    <row r="3" spans="1:5" x14ac:dyDescent="0.25">
      <c r="A3" s="55" t="s">
        <v>67</v>
      </c>
      <c r="B3" s="56"/>
      <c r="C3" s="66"/>
      <c r="D3" s="67" t="s">
        <v>68</v>
      </c>
    </row>
    <row r="4" spans="1:5" ht="45" x14ac:dyDescent="0.25">
      <c r="A4" s="180" t="s">
        <v>3</v>
      </c>
      <c r="B4" s="182" t="s">
        <v>69</v>
      </c>
      <c r="C4" s="186" t="s">
        <v>111</v>
      </c>
      <c r="D4" s="186" t="s">
        <v>112</v>
      </c>
      <c r="E4" s="188" t="s">
        <v>1</v>
      </c>
    </row>
    <row r="5" spans="1:5" x14ac:dyDescent="0.25">
      <c r="A5" s="123"/>
      <c r="B5" s="183"/>
      <c r="C5" s="187" t="s">
        <v>83</v>
      </c>
      <c r="D5" s="187" t="s">
        <v>95</v>
      </c>
      <c r="E5" s="189" t="s">
        <v>8</v>
      </c>
    </row>
    <row r="6" spans="1:5" x14ac:dyDescent="0.25">
      <c r="A6" s="181">
        <v>1</v>
      </c>
      <c r="B6" s="184" t="s">
        <v>114</v>
      </c>
      <c r="C6" s="153">
        <v>47.376090130960002</v>
      </c>
      <c r="D6" s="153">
        <v>42.032151668839496</v>
      </c>
      <c r="E6" s="190">
        <f>D6/C6*100-100</f>
        <v>-11.279821630169252</v>
      </c>
    </row>
    <row r="7" spans="1:5" x14ac:dyDescent="0.25">
      <c r="A7" s="181">
        <v>2</v>
      </c>
      <c r="B7" s="184" t="s">
        <v>115</v>
      </c>
      <c r="C7" s="153">
        <v>7.9088576071599999</v>
      </c>
      <c r="D7" s="153">
        <v>7.3056007977500208</v>
      </c>
      <c r="E7" s="190">
        <f t="shared" ref="E7:E21" si="0">D7/C7*100-100</f>
        <v>-7.6276099453837958</v>
      </c>
    </row>
    <row r="8" spans="1:5" x14ac:dyDescent="0.25">
      <c r="A8" s="181">
        <v>3</v>
      </c>
      <c r="B8" s="184" t="s">
        <v>116</v>
      </c>
      <c r="C8" s="153">
        <v>1.71634212605</v>
      </c>
      <c r="D8" s="153">
        <v>2.0006189073000002</v>
      </c>
      <c r="E8" s="190">
        <f t="shared" si="0"/>
        <v>16.562943770670984</v>
      </c>
    </row>
    <row r="9" spans="1:5" x14ac:dyDescent="0.25">
      <c r="A9" s="181">
        <v>4</v>
      </c>
      <c r="B9" s="184" t="s">
        <v>117</v>
      </c>
      <c r="C9" s="153">
        <v>1.37309003838</v>
      </c>
      <c r="D9" s="153">
        <v>1.59575721034</v>
      </c>
      <c r="E9" s="190">
        <f t="shared" si="0"/>
        <v>16.21650188524471</v>
      </c>
    </row>
    <row r="10" spans="1:5" x14ac:dyDescent="0.25">
      <c r="A10" s="181">
        <v>5</v>
      </c>
      <c r="B10" s="184" t="s">
        <v>118</v>
      </c>
      <c r="C10" s="153">
        <v>0.19303414509</v>
      </c>
      <c r="D10" s="153">
        <v>1.1086901359399999</v>
      </c>
      <c r="E10" s="190">
        <f t="shared" si="0"/>
        <v>474.34923516929382</v>
      </c>
    </row>
    <row r="11" spans="1:5" x14ac:dyDescent="0.25">
      <c r="A11" s="181">
        <v>6</v>
      </c>
      <c r="B11" s="184" t="s">
        <v>119</v>
      </c>
      <c r="C11" s="153">
        <v>0.24472666477999999</v>
      </c>
      <c r="D11" s="153">
        <v>1.03348649216</v>
      </c>
      <c r="E11" s="190">
        <f t="shared" si="0"/>
        <v>322.30236459482882</v>
      </c>
    </row>
    <row r="12" spans="1:5" x14ac:dyDescent="0.25">
      <c r="A12" s="181">
        <v>7</v>
      </c>
      <c r="B12" s="184" t="s">
        <v>120</v>
      </c>
      <c r="C12" s="153">
        <v>0.74690361733999999</v>
      </c>
      <c r="D12" s="153">
        <v>0.97470962670000094</v>
      </c>
      <c r="E12" s="190">
        <f t="shared" si="0"/>
        <v>30.500054367296059</v>
      </c>
    </row>
    <row r="13" spans="1:5" x14ac:dyDescent="0.25">
      <c r="A13" s="181">
        <v>8</v>
      </c>
      <c r="B13" s="184" t="s">
        <v>121</v>
      </c>
      <c r="C13" s="153">
        <v>0.66687897970999999</v>
      </c>
      <c r="D13" s="153">
        <v>0.74989671993000007</v>
      </c>
      <c r="E13" s="190">
        <f t="shared" si="0"/>
        <v>12.448696502040193</v>
      </c>
    </row>
    <row r="14" spans="1:5" x14ac:dyDescent="0.25">
      <c r="A14" s="181">
        <v>9</v>
      </c>
      <c r="B14" s="184" t="s">
        <v>122</v>
      </c>
      <c r="C14" s="153">
        <v>0.68056476431000001</v>
      </c>
      <c r="D14" s="153">
        <v>0.68742396028999997</v>
      </c>
      <c r="E14" s="190">
        <f t="shared" si="0"/>
        <v>1.0078682205879801</v>
      </c>
    </row>
    <row r="15" spans="1:5" x14ac:dyDescent="0.25">
      <c r="A15" s="181">
        <v>10</v>
      </c>
      <c r="B15" s="184" t="s">
        <v>123</v>
      </c>
      <c r="C15" s="153">
        <v>0.57591391584999996</v>
      </c>
      <c r="D15" s="153">
        <v>0.61538791841999996</v>
      </c>
      <c r="E15" s="190">
        <f t="shared" si="0"/>
        <v>6.8541498101742775</v>
      </c>
    </row>
    <row r="16" spans="1:5" x14ac:dyDescent="0.25">
      <c r="A16" s="181">
        <v>11</v>
      </c>
      <c r="B16" s="184" t="s">
        <v>124</v>
      </c>
      <c r="C16" s="153">
        <v>0.60975851518000002</v>
      </c>
      <c r="D16" s="153">
        <v>0.53546219080999991</v>
      </c>
      <c r="E16" s="190">
        <f t="shared" si="0"/>
        <v>-12.184548886220625</v>
      </c>
    </row>
    <row r="17" spans="1:5" x14ac:dyDescent="0.25">
      <c r="A17" s="181">
        <v>12</v>
      </c>
      <c r="B17" s="184" t="s">
        <v>125</v>
      </c>
      <c r="C17" s="153">
        <v>0.91429062834999997</v>
      </c>
      <c r="D17" s="153">
        <v>0.44483877986000003</v>
      </c>
      <c r="E17" s="190">
        <f t="shared" si="0"/>
        <v>-51.346019956171844</v>
      </c>
    </row>
    <row r="18" spans="1:5" x14ac:dyDescent="0.25">
      <c r="A18" s="181">
        <v>13</v>
      </c>
      <c r="B18" s="184" t="s">
        <v>126</v>
      </c>
      <c r="C18" s="153">
        <v>0.47310253803000002</v>
      </c>
      <c r="D18" s="153">
        <v>0.43423600535000001</v>
      </c>
      <c r="E18" s="190">
        <f t="shared" si="0"/>
        <v>-8.2152450168287601</v>
      </c>
    </row>
    <row r="19" spans="1:5" x14ac:dyDescent="0.25">
      <c r="A19" s="181">
        <v>14</v>
      </c>
      <c r="B19" s="184" t="s">
        <v>127</v>
      </c>
      <c r="C19" s="153">
        <v>0.50136653582000001</v>
      </c>
      <c r="D19" s="153">
        <v>0.40514528682000001</v>
      </c>
      <c r="E19" s="190">
        <f t="shared" si="0"/>
        <v>-19.191797243233893</v>
      </c>
    </row>
    <row r="20" spans="1:5" x14ac:dyDescent="0.25">
      <c r="A20" s="181">
        <v>15</v>
      </c>
      <c r="B20" s="185" t="s">
        <v>38</v>
      </c>
      <c r="C20" s="153">
        <v>3.3235819068000092</v>
      </c>
      <c r="D20" s="153">
        <v>3.2840288315899744</v>
      </c>
      <c r="E20" s="190">
        <f t="shared" si="0"/>
        <v>-1.1900737312689529</v>
      </c>
    </row>
    <row r="21" spans="1:5" s="127" customFormat="1" x14ac:dyDescent="0.25">
      <c r="A21" s="124"/>
      <c r="B21" s="156" t="s">
        <v>94</v>
      </c>
      <c r="C21" s="194">
        <v>67.304502113810003</v>
      </c>
      <c r="D21" s="194">
        <v>63.207434532099498</v>
      </c>
      <c r="E21" s="154">
        <f t="shared" si="0"/>
        <v>-6.0873603593151699</v>
      </c>
    </row>
    <row r="22" spans="1:5" x14ac:dyDescent="0.25">
      <c r="C22" s="61"/>
      <c r="D22" s="61"/>
      <c r="E22" s="125"/>
    </row>
    <row r="24" spans="1:5" x14ac:dyDescent="0.25">
      <c r="A24" s="207" t="s">
        <v>66</v>
      </c>
      <c r="B24" s="207"/>
      <c r="C24" s="207"/>
      <c r="D24" s="207"/>
      <c r="E24" s="207"/>
    </row>
    <row r="25" spans="1:5" x14ac:dyDescent="0.25">
      <c r="A25" s="208" t="s">
        <v>113</v>
      </c>
      <c r="B25" s="208"/>
      <c r="C25" s="208"/>
      <c r="D25" s="208"/>
      <c r="E25" s="208"/>
    </row>
    <row r="26" spans="1:5" x14ac:dyDescent="0.25">
      <c r="A26" s="55" t="s">
        <v>70</v>
      </c>
      <c r="B26" s="56"/>
      <c r="C26" s="66"/>
      <c r="D26" s="67" t="s">
        <v>68</v>
      </c>
    </row>
    <row r="27" spans="1:5" ht="45" x14ac:dyDescent="0.25">
      <c r="A27" s="180" t="s">
        <v>3</v>
      </c>
      <c r="B27" s="182" t="s">
        <v>69</v>
      </c>
      <c r="C27" s="186" t="s">
        <v>111</v>
      </c>
      <c r="D27" s="186" t="s">
        <v>112</v>
      </c>
      <c r="E27" s="188" t="s">
        <v>1</v>
      </c>
    </row>
    <row r="28" spans="1:5" x14ac:dyDescent="0.25">
      <c r="A28" s="123"/>
      <c r="B28" s="183"/>
      <c r="C28" s="187" t="s">
        <v>83</v>
      </c>
      <c r="D28" s="187" t="s">
        <v>95</v>
      </c>
      <c r="E28" s="189" t="s">
        <v>8</v>
      </c>
    </row>
    <row r="29" spans="1:5" x14ac:dyDescent="0.25">
      <c r="A29" s="184">
        <v>1</v>
      </c>
      <c r="B29" s="151" t="s">
        <v>114</v>
      </c>
      <c r="C29" s="196">
        <v>400.17905754283396</v>
      </c>
      <c r="D29" s="196">
        <v>394.80068413463698</v>
      </c>
      <c r="E29" s="195">
        <f>D29/C29*100-100</f>
        <v>-1.3439917224107347</v>
      </c>
    </row>
    <row r="30" spans="1:5" x14ac:dyDescent="0.25">
      <c r="A30" s="184">
        <v>2</v>
      </c>
      <c r="B30" s="152" t="s">
        <v>119</v>
      </c>
      <c r="C30" s="153">
        <v>94.5811059494565</v>
      </c>
      <c r="D30" s="153">
        <v>125.621199576241</v>
      </c>
      <c r="E30" s="190">
        <f t="shared" ref="E30:E44" si="1">D30/C30*100-100</f>
        <v>32.818492990949068</v>
      </c>
    </row>
    <row r="31" spans="1:5" x14ac:dyDescent="0.25">
      <c r="A31" s="184">
        <v>3</v>
      </c>
      <c r="B31" s="152" t="s">
        <v>118</v>
      </c>
      <c r="C31" s="153">
        <v>16.7445456404281</v>
      </c>
      <c r="D31" s="153">
        <v>12.185608886708399</v>
      </c>
      <c r="E31" s="190">
        <f t="shared" si="1"/>
        <v>-27.226398682999104</v>
      </c>
    </row>
    <row r="32" spans="1:5" x14ac:dyDescent="0.25">
      <c r="A32" s="184">
        <v>4</v>
      </c>
      <c r="B32" s="152" t="s">
        <v>131</v>
      </c>
      <c r="C32" s="153">
        <v>6.3732108969833705</v>
      </c>
      <c r="D32" s="153">
        <v>8.1651364520981193</v>
      </c>
      <c r="E32" s="190">
        <f t="shared" si="1"/>
        <v>28.116526882280311</v>
      </c>
    </row>
    <row r="33" spans="1:5" x14ac:dyDescent="0.25">
      <c r="A33" s="184">
        <v>5</v>
      </c>
      <c r="B33" s="152" t="s">
        <v>130</v>
      </c>
      <c r="C33" s="153">
        <v>7.8529692862911107</v>
      </c>
      <c r="D33" s="153">
        <v>7.25776354737999</v>
      </c>
      <c r="E33" s="190">
        <f t="shared" si="1"/>
        <v>-7.5793717918923704</v>
      </c>
    </row>
    <row r="34" spans="1:5" x14ac:dyDescent="0.25">
      <c r="A34" s="184">
        <v>6</v>
      </c>
      <c r="B34" s="152" t="s">
        <v>121</v>
      </c>
      <c r="C34" s="153">
        <v>6.8557959347361805</v>
      </c>
      <c r="D34" s="153">
        <v>6.2809178358351891</v>
      </c>
      <c r="E34" s="190">
        <f t="shared" si="1"/>
        <v>-8.3852860320457268</v>
      </c>
    </row>
    <row r="35" spans="1:5" x14ac:dyDescent="0.25">
      <c r="A35" s="184">
        <v>7</v>
      </c>
      <c r="B35" s="152" t="s">
        <v>128</v>
      </c>
      <c r="C35" s="153">
        <v>20.892908423488503</v>
      </c>
      <c r="D35" s="153">
        <v>5.6505450932113401</v>
      </c>
      <c r="E35" s="190">
        <f t="shared" si="1"/>
        <v>-72.954722345603116</v>
      </c>
    </row>
    <row r="36" spans="1:5" x14ac:dyDescent="0.25">
      <c r="A36" s="184">
        <v>8</v>
      </c>
      <c r="B36" s="152" t="s">
        <v>129</v>
      </c>
      <c r="C36" s="153">
        <v>14.436113271336099</v>
      </c>
      <c r="D36" s="153">
        <v>5.6202345728007801</v>
      </c>
      <c r="E36" s="190">
        <f t="shared" si="1"/>
        <v>-61.068228912001238</v>
      </c>
    </row>
    <row r="37" spans="1:5" x14ac:dyDescent="0.25">
      <c r="A37" s="184">
        <v>9</v>
      </c>
      <c r="B37" s="152" t="s">
        <v>115</v>
      </c>
      <c r="C37" s="153">
        <v>7.7934483948395696</v>
      </c>
      <c r="D37" s="153">
        <v>5.4889184593074098</v>
      </c>
      <c r="E37" s="190">
        <f t="shared" si="1"/>
        <v>-29.570092964984582</v>
      </c>
    </row>
    <row r="38" spans="1:5" x14ac:dyDescent="0.25">
      <c r="A38" s="184">
        <v>10</v>
      </c>
      <c r="B38" s="152" t="s">
        <v>120</v>
      </c>
      <c r="C38" s="153">
        <v>3.4900218383664297</v>
      </c>
      <c r="D38" s="153">
        <v>5.1578135702025198</v>
      </c>
      <c r="E38" s="190">
        <f t="shared" si="1"/>
        <v>47.78742968028908</v>
      </c>
    </row>
    <row r="39" spans="1:5" x14ac:dyDescent="0.25">
      <c r="A39" s="184">
        <v>11</v>
      </c>
      <c r="B39" s="152" t="s">
        <v>117</v>
      </c>
      <c r="C39" s="153">
        <v>1.8970944138939299</v>
      </c>
      <c r="D39" s="153">
        <v>4.0535162511054299</v>
      </c>
      <c r="E39" s="190">
        <f t="shared" si="1"/>
        <v>113.66971624703069</v>
      </c>
    </row>
    <row r="40" spans="1:5" x14ac:dyDescent="0.25">
      <c r="A40" s="184">
        <v>12</v>
      </c>
      <c r="B40" s="152" t="s">
        <v>132</v>
      </c>
      <c r="C40" s="153">
        <v>4.3449447982996094</v>
      </c>
      <c r="D40" s="153">
        <v>4.0022386610878504</v>
      </c>
      <c r="E40" s="190">
        <f t="shared" si="1"/>
        <v>-7.8874681525499852</v>
      </c>
    </row>
    <row r="41" spans="1:5" x14ac:dyDescent="0.25">
      <c r="A41" s="184">
        <v>13</v>
      </c>
      <c r="B41" s="152" t="s">
        <v>122</v>
      </c>
      <c r="C41" s="153">
        <v>2.1531695623753202</v>
      </c>
      <c r="D41" s="153">
        <v>3.8059904020050097</v>
      </c>
      <c r="E41" s="190">
        <f t="shared" si="1"/>
        <v>76.762223863425845</v>
      </c>
    </row>
    <row r="42" spans="1:5" x14ac:dyDescent="0.25">
      <c r="A42" s="184">
        <v>14</v>
      </c>
      <c r="B42" s="152" t="s">
        <v>116</v>
      </c>
      <c r="C42" s="153">
        <v>2.6308572079774901</v>
      </c>
      <c r="D42" s="153">
        <v>3.4948932712126002</v>
      </c>
      <c r="E42" s="190">
        <f t="shared" si="1"/>
        <v>32.842377785275175</v>
      </c>
    </row>
    <row r="43" spans="1:5" x14ac:dyDescent="0.25">
      <c r="A43" s="191">
        <v>15</v>
      </c>
      <c r="B43" s="184" t="s">
        <v>38</v>
      </c>
      <c r="C43" s="153">
        <v>74.521206854712489</v>
      </c>
      <c r="D43" s="153">
        <v>50.623503233254553</v>
      </c>
      <c r="E43" s="190">
        <f t="shared" si="1"/>
        <v>-32.06832609145637</v>
      </c>
    </row>
    <row r="44" spans="1:5" s="127" customFormat="1" x14ac:dyDescent="0.25">
      <c r="A44" s="124"/>
      <c r="B44" s="156" t="s">
        <v>94</v>
      </c>
      <c r="C44" s="193">
        <v>664.74645001601868</v>
      </c>
      <c r="D44" s="193">
        <v>642.208963947087</v>
      </c>
      <c r="E44" s="192">
        <f t="shared" si="1"/>
        <v>-3.3903883305264202</v>
      </c>
    </row>
  </sheetData>
  <mergeCells count="4">
    <mergeCell ref="A1:E1"/>
    <mergeCell ref="A2:E2"/>
    <mergeCell ref="A24:E24"/>
    <mergeCell ref="A25:E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composition</vt:lpstr>
      <vt:lpstr>export</vt:lpstr>
      <vt:lpstr>Import</vt:lpstr>
      <vt:lpstr>partner</vt:lpstr>
      <vt:lpstr>export!Print_Area</vt:lpstr>
    </vt:vector>
  </TitlesOfParts>
  <Company>TEPC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TEPC</dc:creator>
  <cp:lastModifiedBy>Trade &amp; Export Promotion Centre</cp:lastModifiedBy>
  <cp:lastPrinted>2022-08-08T09:22:08Z</cp:lastPrinted>
  <dcterms:created xsi:type="dcterms:W3CDTF">2022-07-25T08:04:46Z</dcterms:created>
  <dcterms:modified xsi:type="dcterms:W3CDTF">2024-01-16T06:46:44Z</dcterms:modified>
</cp:coreProperties>
</file>